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'стр.1'!$A$1:$IB$58</definedName>
  </definedNames>
  <calcPr fullCalcOnLoad="1"/>
</workbook>
</file>

<file path=xl/sharedStrings.xml><?xml version="1.0" encoding="utf-8"?>
<sst xmlns="http://schemas.openxmlformats.org/spreadsheetml/2006/main" count="136" uniqueCount="102">
  <si>
    <t>№ №</t>
  </si>
  <si>
    <t>Наименование объекта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</si>
  <si>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</si>
  <si>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</si>
  <si>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</si>
  <si>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</si>
  <si>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</si>
  <si>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</si>
  <si>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</si>
  <si>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</si>
  <si>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</si>
  <si>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</si>
  <si>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</si>
  <si>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</si>
  <si>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</si>
  <si>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</si>
  <si>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</si>
  <si>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</si>
  <si>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</si>
  <si>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1</t>
  </si>
  <si>
    <t>2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</si>
  <si>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</si>
  <si>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</si>
  <si>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</si>
  <si>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</si>
  <si>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</si>
  <si>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</si>
  <si>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</si>
  <si>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Электросетевые объекты без НДС</t>
  </si>
  <si>
    <t>Реконструкция КЛ- 10 кВ (прокладка новых КЛ-10 кВ в замен существующих)</t>
  </si>
  <si>
    <t>Реконструкция ВЛ- 10 кВ (замена участков ВЛ-10кВ проходящие через жилые дома, детские сады и т.д.)</t>
  </si>
  <si>
    <t>3</t>
  </si>
  <si>
    <t>4</t>
  </si>
  <si>
    <t>5</t>
  </si>
  <si>
    <t>Реконструкция ВЛ- 0,4 кВ и строительство новых ВЛ-0,4 кВ</t>
  </si>
  <si>
    <t>Реконструкция КЛ-0,4 кВ</t>
  </si>
  <si>
    <t>6</t>
  </si>
  <si>
    <t>7</t>
  </si>
  <si>
    <t>8</t>
  </si>
  <si>
    <t>9</t>
  </si>
  <si>
    <t>10</t>
  </si>
  <si>
    <t>11</t>
  </si>
  <si>
    <t>12</t>
  </si>
  <si>
    <t>Кабельные выхода на опоры от ВЛ-0,4 кВ до  ТП-10/,04 кВ</t>
  </si>
  <si>
    <t>Реконструкция ТП-10/0,4 кВ и РП-10 кВ</t>
  </si>
  <si>
    <t>ПРОЧИЕ без НДС</t>
  </si>
  <si>
    <t xml:space="preserve">Приобретение  автотранспорта </t>
  </si>
  <si>
    <t>Приобретение информационно - вычислительной техники</t>
  </si>
  <si>
    <t>Совершенствование технологических процессов и ввод в работу устройств компенсации реактивной мощности</t>
  </si>
  <si>
    <t>Всего по МП "АЭС"</t>
  </si>
  <si>
    <t>Заместитель директора по финансам</t>
  </si>
  <si>
    <t>Заместитель директора по экономике и тарифообразованию</t>
  </si>
  <si>
    <t xml:space="preserve">Осталось профинанси-
ровать по ре-
зультатам отчетного периода </t>
  </si>
  <si>
    <t xml:space="preserve">план </t>
  </si>
  <si>
    <t xml:space="preserve">Остаток стоимости
на начало
года </t>
  </si>
  <si>
    <t xml:space="preserve">факт </t>
  </si>
  <si>
    <t>Замена устаревших трансформаторов на новые ТМГ12</t>
  </si>
  <si>
    <t>ПС "Полярная"- РТП-19</t>
  </si>
  <si>
    <t>Замена выходов с РП-5</t>
  </si>
  <si>
    <t>ТП-180-ТП-255</t>
  </si>
  <si>
    <t>ф.97/15-РП-2/17</t>
  </si>
  <si>
    <t>ф.РТП-20/19-462</t>
  </si>
  <si>
    <t>ТП-483</t>
  </si>
  <si>
    <t>ТП-511</t>
  </si>
  <si>
    <t>ТП-517</t>
  </si>
  <si>
    <t>ТП-73</t>
  </si>
  <si>
    <t>ТП-592</t>
  </si>
  <si>
    <t>ТП-13 ф.1.2.3</t>
  </si>
  <si>
    <t>ТП-101 ф.2.3.4</t>
  </si>
  <si>
    <t>ТП-360</t>
  </si>
  <si>
    <t>ТП-271</t>
  </si>
  <si>
    <t>ТП-193</t>
  </si>
  <si>
    <t>ТП-153</t>
  </si>
  <si>
    <t>13</t>
  </si>
  <si>
    <t>ТП-113</t>
  </si>
  <si>
    <t>14</t>
  </si>
  <si>
    <t>ТП-485</t>
  </si>
  <si>
    <t xml:space="preserve">Замена МТП и старых КТП на новые КТП (7,12,485 ) </t>
  </si>
  <si>
    <t>Монтаж защиты микропроцессорной (типа БМРЗ-100)  РТП-24, РТП-23, РП-21.</t>
  </si>
  <si>
    <t>ПИР 2013г.</t>
  </si>
  <si>
    <t>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</si>
  <si>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</si>
  <si>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</si>
  <si>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1.3</t>
  </si>
  <si>
    <t>Выполнение вне плана (АИИСКУЭ)</t>
  </si>
  <si>
    <t>Мероприятия по энергосбережению на 2012 г.</t>
  </si>
  <si>
    <t>ТП-115 (ТП-30)</t>
  </si>
  <si>
    <t>Вне плана ТП-116 ф.2; ТП- 544 ф.1; ТП-35 ф.2; ТП-600 ф.2; ТП-462 ф.2.5; ТП-454 ф.3; ТП-164 ф.12</t>
  </si>
  <si>
    <t>Вне плана:ТП-471; РТП-23; ТП-341; демонтаж ТП-580; ТП-320; ТП-485; ТП-391.</t>
  </si>
  <si>
    <t>28/15-РП-7/14</t>
  </si>
  <si>
    <t xml:space="preserve">                                                                                                  О.В. Гапон</t>
  </si>
  <si>
    <t xml:space="preserve">                                                                                                  М.Ю. Пономаренко</t>
  </si>
  <si>
    <t>Отчет об исполнении инвестиционной программы, млн. рублей за  2012 г. Муниципальным предприятием г. Абакана "Абаканские электрические сети"</t>
  </si>
  <si>
    <t>Реконструкция не плана: ф.200-227; ф.51-278; ф.77-279; 23/15-278; РП-13/11-РП-14/2; РП-7/6-126; РП-6/8-34</t>
  </si>
  <si>
    <t>Начальник  ПТО</t>
  </si>
  <si>
    <t xml:space="preserve">                                                                                                  А.А. Ханин</t>
  </si>
  <si>
    <t>В связи с реконструкцией объектов по технологическому присоединению потребителей.</t>
  </si>
  <si>
    <t>По результатам уточнения проектных и объемов строительно-монтажных работ.</t>
  </si>
  <si>
    <t>уточнение стоимости материала</t>
  </si>
  <si>
    <t>Уточнение стоимости материала</t>
  </si>
  <si>
    <t>В связи с необходимость приобритения дополнительного оборудования</t>
  </si>
  <si>
    <t xml:space="preserve">Утверждаю                                                  Первый зам.директора- гл. инженер МП АЭС                                                В.В. Кранин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</si>
</sst>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164" fontId="7" fillId="33" borderId="26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64" fontId="7" fillId="33" borderId="17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2" fontId="7" fillId="33" borderId="31" xfId="0" applyNumberFormat="1" applyFont="1" applyFill="1" applyBorder="1" applyAlignment="1">
      <alignment horizontal="center" vertical="center"/>
    </xf>
    <xf numFmtId="164" fontId="7" fillId="33" borderId="3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7" fillId="33" borderId="31" xfId="0" applyNumberFormat="1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2" fontId="44" fillId="33" borderId="17" xfId="0" applyNumberFormat="1" applyFont="1" applyFill="1" applyBorder="1" applyAlignment="1">
      <alignment horizontal="center" vertical="center"/>
    </xf>
    <xf numFmtId="2" fontId="44" fillId="33" borderId="18" xfId="0" applyNumberFormat="1" applyFont="1" applyFill="1" applyBorder="1" applyAlignment="1">
      <alignment horizontal="center" vertical="center"/>
    </xf>
    <xf numFmtId="2" fontId="44" fillId="33" borderId="19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8" fillId="0" borderId="39" xfId="0" applyNumberFormat="1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left" vertical="center"/>
    </xf>
    <xf numFmtId="0" fontId="8" fillId="0" borderId="41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wrapText="1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2" fontId="8" fillId="0" borderId="39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zoomScale="75" zoomScaleNormal="75" zoomScaleSheetLayoutView="75" zoomScalePageLayoutView="0" workbookViewId="0" topLeftCell="A1">
      <selection activeCell="IB8" sqref="IB8"/>
    </sheetView>
  </sheetViews>
  <sheetFormatPr defaultColWidth="0.875" defaultRowHeight="12.75"/>
  <cols>
    <col min="1" max="2" width="0.875" style="6" customWidth="1"/>
    <col min="3" max="3" width="3.125" style="6" customWidth="1"/>
    <col min="4" max="4" width="2.00390625" style="6" customWidth="1"/>
    <col min="5" max="9" width="0.875" style="6" customWidth="1"/>
    <col min="10" max="10" width="1.875" style="6" customWidth="1"/>
    <col min="11" max="18" width="0.875" style="6" customWidth="1"/>
    <col min="19" max="19" width="1.875" style="6" customWidth="1"/>
    <col min="20" max="21" width="0.875" style="6" customWidth="1"/>
    <col min="22" max="22" width="2.25390625" style="6" customWidth="1"/>
    <col min="23" max="23" width="0.875" style="6" customWidth="1"/>
    <col min="24" max="25" width="4.75390625" style="6" customWidth="1"/>
    <col min="26" max="27" width="0.875" style="6" customWidth="1"/>
    <col min="28" max="28" width="4.75390625" style="6" customWidth="1"/>
    <col min="29" max="31" width="0.875" style="6" customWidth="1"/>
    <col min="32" max="32" width="2.875" style="6" customWidth="1"/>
    <col min="33" max="33" width="8.00390625" style="6" customWidth="1"/>
    <col min="34" max="34" width="3.00390625" style="6" customWidth="1"/>
    <col min="35" max="35" width="20.375" style="6" customWidth="1"/>
    <col min="36" max="43" width="0.875" style="6" customWidth="1"/>
    <col min="44" max="44" width="3.75390625" style="6" customWidth="1"/>
    <col min="45" max="45" width="2.75390625" style="6" customWidth="1"/>
    <col min="46" max="50" width="0.875" style="6" customWidth="1"/>
    <col min="51" max="51" width="3.375" style="6" customWidth="1"/>
    <col min="52" max="52" width="1.875" style="6" customWidth="1"/>
    <col min="53" max="53" width="4.625" style="6" customWidth="1"/>
    <col min="54" max="55" width="0.875" style="6" customWidth="1"/>
    <col min="56" max="56" width="2.375" style="6" customWidth="1"/>
    <col min="57" max="57" width="0.875" style="6" customWidth="1"/>
    <col min="58" max="58" width="1.75390625" style="6" customWidth="1"/>
    <col min="59" max="59" width="2.875" style="6" customWidth="1"/>
    <col min="60" max="60" width="5.125" style="6" customWidth="1"/>
    <col min="61" max="66" width="0.875" style="6" customWidth="1"/>
    <col min="67" max="68" width="2.00390625" style="6" customWidth="1"/>
    <col min="69" max="69" width="6.00390625" style="6" customWidth="1"/>
    <col min="70" max="72" width="0.875" style="6" customWidth="1"/>
    <col min="73" max="73" width="1.875" style="6" customWidth="1"/>
    <col min="74" max="75" width="0.875" style="6" customWidth="1"/>
    <col min="76" max="76" width="2.00390625" style="6" customWidth="1"/>
    <col min="77" max="77" width="3.625" style="6" customWidth="1"/>
    <col min="78" max="78" width="3.75390625" style="6" customWidth="1"/>
    <col min="79" max="79" width="0.875" style="6" customWidth="1"/>
    <col min="80" max="80" width="2.375" style="6" customWidth="1"/>
    <col min="81" max="81" width="0.875" style="6" customWidth="1"/>
    <col min="82" max="82" width="1.875" style="6" customWidth="1"/>
    <col min="83" max="84" width="0.875" style="6" customWidth="1"/>
    <col min="85" max="85" width="4.375" style="6" customWidth="1"/>
    <col min="86" max="86" width="3.625" style="6" customWidth="1"/>
    <col min="87" max="87" width="0.875" style="6" customWidth="1"/>
    <col min="88" max="88" width="1.75390625" style="6" customWidth="1"/>
    <col min="89" max="91" width="0.875" style="6" customWidth="1"/>
    <col min="92" max="92" width="2.00390625" style="6" customWidth="1"/>
    <col min="93" max="93" width="7.00390625" style="6" customWidth="1"/>
    <col min="94" max="97" width="0.875" style="6" customWidth="1"/>
    <col min="98" max="98" width="1.625" style="6" customWidth="1"/>
    <col min="99" max="99" width="0.875" style="6" customWidth="1"/>
    <col min="100" max="100" width="2.00390625" style="6" customWidth="1"/>
    <col min="101" max="101" width="3.25390625" style="6" customWidth="1"/>
    <col min="102" max="102" width="4.625" style="6" customWidth="1"/>
    <col min="103" max="103" width="1.625" style="6" customWidth="1"/>
    <col min="104" max="105" width="0.875" style="6" customWidth="1"/>
    <col min="106" max="106" width="1.875" style="6" customWidth="1"/>
    <col min="107" max="108" width="0.875" style="6" customWidth="1"/>
    <col min="109" max="109" width="3.25390625" style="6" customWidth="1"/>
    <col min="110" max="110" width="4.125" style="6" customWidth="1"/>
    <col min="111" max="114" width="0.875" style="6" customWidth="1"/>
    <col min="115" max="115" width="4.75390625" style="6" customWidth="1"/>
    <col min="116" max="116" width="0.875" style="6" customWidth="1"/>
    <col min="117" max="117" width="2.375" style="6" customWidth="1"/>
    <col min="118" max="118" width="1.875" style="6" customWidth="1"/>
    <col min="119" max="119" width="0.875" style="6" hidden="1" customWidth="1"/>
    <col min="120" max="121" width="0.875" style="6" customWidth="1"/>
    <col min="122" max="123" width="2.125" style="6" customWidth="1"/>
    <col min="124" max="124" width="0.875" style="6" customWidth="1"/>
    <col min="125" max="125" width="3.375" style="6" customWidth="1"/>
    <col min="126" max="126" width="2.75390625" style="6" customWidth="1"/>
    <col min="127" max="130" width="0.875" style="6" customWidth="1"/>
    <col min="131" max="131" width="1.875" style="6" customWidth="1"/>
    <col min="132" max="132" width="0.875" style="6" customWidth="1"/>
    <col min="133" max="133" width="2.25390625" style="6" customWidth="1"/>
    <col min="134" max="135" width="3.00390625" style="6" customWidth="1"/>
    <col min="136" max="140" width="0.875" style="6" customWidth="1"/>
    <col min="141" max="141" width="1.37890625" style="6" customWidth="1"/>
    <col min="142" max="142" width="2.00390625" style="6" customWidth="1"/>
    <col min="143" max="143" width="4.125" style="6" customWidth="1"/>
    <col min="144" max="148" width="0.875" style="6" customWidth="1"/>
    <col min="149" max="149" width="1.75390625" style="6" customWidth="1"/>
    <col min="150" max="150" width="0.875" style="6" customWidth="1"/>
    <col min="151" max="151" width="1.875" style="6" customWidth="1"/>
    <col min="152" max="152" width="6.25390625" style="6" customWidth="1"/>
    <col min="153" max="156" width="0.875" style="6" customWidth="1"/>
    <col min="157" max="157" width="1.75390625" style="6" customWidth="1"/>
    <col min="158" max="159" width="0.875" style="6" customWidth="1"/>
    <col min="160" max="160" width="2.125" style="6" customWidth="1"/>
    <col min="161" max="161" width="3.125" style="6" customWidth="1"/>
    <col min="162" max="162" width="3.00390625" style="6" customWidth="1"/>
    <col min="163" max="166" width="0.875" style="6" customWidth="1"/>
    <col min="167" max="167" width="1.875" style="6" customWidth="1"/>
    <col min="168" max="168" width="2.00390625" style="6" customWidth="1"/>
    <col min="169" max="171" width="0.875" style="6" customWidth="1"/>
    <col min="172" max="172" width="7.625" style="6" customWidth="1"/>
    <col min="173" max="173" width="2.25390625" style="6" hidden="1" customWidth="1"/>
    <col min="174" max="178" width="0.875" style="6" customWidth="1"/>
    <col min="179" max="179" width="3.00390625" style="6" customWidth="1"/>
    <col min="180" max="180" width="4.125" style="6" customWidth="1"/>
    <col min="181" max="181" width="4.00390625" style="6" customWidth="1"/>
    <col min="182" max="182" width="0.875" style="6" hidden="1" customWidth="1"/>
    <col min="183" max="184" width="0.875" style="6" customWidth="1"/>
    <col min="185" max="185" width="3.00390625" style="6" customWidth="1"/>
    <col min="186" max="186" width="9.00390625" style="6" customWidth="1"/>
    <col min="187" max="187" width="4.625" style="6" customWidth="1"/>
    <col min="188" max="188" width="4.00390625" style="6" customWidth="1"/>
    <col min="189" max="195" width="0.875" style="6" customWidth="1"/>
    <col min="196" max="196" width="3.00390625" style="6" customWidth="1"/>
    <col min="197" max="197" width="0.875" style="6" customWidth="1"/>
    <col min="198" max="198" width="3.00390625" style="6" customWidth="1"/>
    <col min="199" max="199" width="1.875" style="6" customWidth="1"/>
    <col min="200" max="200" width="0.875" style="6" hidden="1" customWidth="1"/>
    <col min="201" max="201" width="7.625" style="6" customWidth="1"/>
    <col min="202" max="202" width="3.625" style="6" customWidth="1"/>
    <col min="203" max="206" width="0.875" style="6" customWidth="1"/>
    <col min="207" max="207" width="2.875" style="6" customWidth="1"/>
    <col min="208" max="208" width="3.875" style="6" customWidth="1"/>
    <col min="209" max="210" width="0.875" style="6" customWidth="1"/>
    <col min="211" max="211" width="2.375" style="6" customWidth="1"/>
    <col min="212" max="212" width="0.6171875" style="6" customWidth="1"/>
    <col min="213" max="213" width="0.875" style="6" hidden="1" customWidth="1"/>
    <col min="214" max="216" width="0.875" style="6" customWidth="1"/>
    <col min="217" max="217" width="3.00390625" style="6" customWidth="1"/>
    <col min="218" max="225" width="0.875" style="6" customWidth="1"/>
    <col min="226" max="226" width="2.375" style="6" customWidth="1"/>
    <col min="227" max="227" width="1.625" style="6" customWidth="1"/>
    <col min="228" max="228" width="1.25" style="6" customWidth="1"/>
    <col min="229" max="229" width="0.875" style="6" customWidth="1"/>
    <col min="230" max="230" width="4.125" style="6" customWidth="1"/>
    <col min="231" max="233" width="0.875" style="6" customWidth="1"/>
    <col min="234" max="234" width="7.875" style="6" customWidth="1"/>
    <col min="235" max="235" width="0.875" style="6" customWidth="1"/>
    <col min="236" max="236" width="17.125" style="6" customWidth="1"/>
    <col min="237" max="16384" width="0.875" style="1" customWidth="1"/>
  </cols>
  <sheetData>
    <row r="1" spans="212:236" ht="60.75" customHeight="1">
      <c r="HD1" s="173" t="s">
        <v>18</v>
      </c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</row>
    <row r="2" spans="1:236" s="5" customFormat="1" ht="27.75" customHeight="1">
      <c r="A2" s="180" t="s">
        <v>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</row>
    <row r="3" spans="1:236" s="2" customFormat="1" ht="6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173" t="s">
        <v>101</v>
      </c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</row>
    <row r="4" spans="1:236" s="2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7"/>
      <c r="HA4" s="174" t="s">
        <v>81</v>
      </c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</row>
    <row r="5" spans="1:236" s="2" customFormat="1" ht="2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175" t="s">
        <v>14</v>
      </c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</row>
    <row r="6" spans="1:236" s="2" customFormat="1" ht="2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176" t="s">
        <v>15</v>
      </c>
      <c r="HA6" s="176"/>
      <c r="HB6" s="177"/>
      <c r="HC6" s="177"/>
      <c r="HD6" s="177"/>
      <c r="HE6" s="178" t="s">
        <v>15</v>
      </c>
      <c r="HF6" s="178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6">
        <v>20</v>
      </c>
      <c r="HS6" s="176"/>
      <c r="HT6" s="176"/>
      <c r="HU6" s="179" t="s">
        <v>42</v>
      </c>
      <c r="HV6" s="179"/>
      <c r="HW6" s="179"/>
      <c r="HX6" s="6"/>
      <c r="HY6" s="8" t="s">
        <v>16</v>
      </c>
      <c r="HZ6" s="6"/>
      <c r="IA6" s="6"/>
      <c r="IB6" s="8"/>
    </row>
    <row r="7" spans="1:236" s="2" customFormat="1" ht="2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9" t="s">
        <v>17</v>
      </c>
    </row>
    <row r="8" ht="21" thickBot="1"/>
    <row r="9" spans="1:236" ht="20.25" customHeight="1">
      <c r="A9" s="214" t="s">
        <v>0</v>
      </c>
      <c r="B9" s="191"/>
      <c r="C9" s="191"/>
      <c r="D9" s="191"/>
      <c r="E9" s="215"/>
      <c r="F9" s="190" t="s">
        <v>1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215"/>
      <c r="AJ9" s="205" t="s">
        <v>54</v>
      </c>
      <c r="AK9" s="206"/>
      <c r="AL9" s="206"/>
      <c r="AM9" s="206"/>
      <c r="AN9" s="206"/>
      <c r="AO9" s="206"/>
      <c r="AP9" s="206"/>
      <c r="AQ9" s="206"/>
      <c r="AR9" s="206"/>
      <c r="AS9" s="206"/>
      <c r="AT9" s="207"/>
      <c r="AU9" s="196" t="s">
        <v>5</v>
      </c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8"/>
      <c r="DW9" s="205" t="s">
        <v>26</v>
      </c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7"/>
      <c r="EO9" s="205" t="s">
        <v>25</v>
      </c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7"/>
      <c r="FG9" s="205" t="s">
        <v>52</v>
      </c>
      <c r="FH9" s="206"/>
      <c r="FI9" s="206"/>
      <c r="FJ9" s="206"/>
      <c r="FK9" s="206"/>
      <c r="FL9" s="206"/>
      <c r="FM9" s="206"/>
      <c r="FN9" s="206"/>
      <c r="FO9" s="206"/>
      <c r="FP9" s="206"/>
      <c r="FQ9" s="207"/>
      <c r="FR9" s="196" t="s">
        <v>12</v>
      </c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8"/>
      <c r="HF9" s="190" t="s">
        <v>13</v>
      </c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2"/>
    </row>
    <row r="10" spans="1:236" ht="74.25" customHeight="1">
      <c r="A10" s="216"/>
      <c r="B10" s="194"/>
      <c r="C10" s="194"/>
      <c r="D10" s="194"/>
      <c r="E10" s="217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217"/>
      <c r="AJ10" s="184"/>
      <c r="AK10" s="185"/>
      <c r="AL10" s="185"/>
      <c r="AM10" s="185"/>
      <c r="AN10" s="185"/>
      <c r="AO10" s="185"/>
      <c r="AP10" s="185"/>
      <c r="AQ10" s="185"/>
      <c r="AR10" s="185"/>
      <c r="AS10" s="185"/>
      <c r="AT10" s="186"/>
      <c r="AU10" s="187" t="s">
        <v>2</v>
      </c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9"/>
      <c r="BK10" s="202" t="s">
        <v>21</v>
      </c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4"/>
      <c r="CA10" s="202" t="s">
        <v>22</v>
      </c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4"/>
      <c r="CQ10" s="202" t="s">
        <v>23</v>
      </c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4"/>
      <c r="DG10" s="202" t="s">
        <v>24</v>
      </c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4"/>
      <c r="DW10" s="208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10"/>
      <c r="EO10" s="208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10"/>
      <c r="FG10" s="184"/>
      <c r="FH10" s="185"/>
      <c r="FI10" s="185"/>
      <c r="FJ10" s="185"/>
      <c r="FK10" s="185"/>
      <c r="FL10" s="185"/>
      <c r="FM10" s="185"/>
      <c r="FN10" s="185"/>
      <c r="FO10" s="185"/>
      <c r="FP10" s="185"/>
      <c r="FQ10" s="186"/>
      <c r="FR10" s="181" t="s">
        <v>7</v>
      </c>
      <c r="FS10" s="182"/>
      <c r="FT10" s="182"/>
      <c r="FU10" s="182"/>
      <c r="FV10" s="182"/>
      <c r="FW10" s="182"/>
      <c r="FX10" s="182"/>
      <c r="FY10" s="182"/>
      <c r="FZ10" s="182"/>
      <c r="GA10" s="183"/>
      <c r="GB10" s="181" t="s">
        <v>8</v>
      </c>
      <c r="GC10" s="182"/>
      <c r="GD10" s="182"/>
      <c r="GE10" s="182"/>
      <c r="GF10" s="182"/>
      <c r="GG10" s="183"/>
      <c r="GH10" s="187" t="s">
        <v>11</v>
      </c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9"/>
      <c r="HF10" s="193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5"/>
    </row>
    <row r="11" spans="1:236" ht="142.5" customHeight="1" thickBot="1">
      <c r="A11" s="216"/>
      <c r="B11" s="194"/>
      <c r="C11" s="194"/>
      <c r="D11" s="194"/>
      <c r="E11" s="217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217"/>
      <c r="AJ11" s="184"/>
      <c r="AK11" s="185"/>
      <c r="AL11" s="185"/>
      <c r="AM11" s="185"/>
      <c r="AN11" s="185"/>
      <c r="AO11" s="185"/>
      <c r="AP11" s="185"/>
      <c r="AQ11" s="185"/>
      <c r="AR11" s="185"/>
      <c r="AS11" s="185"/>
      <c r="AT11" s="186"/>
      <c r="AU11" s="211" t="s">
        <v>53</v>
      </c>
      <c r="AV11" s="212"/>
      <c r="AW11" s="212"/>
      <c r="AX11" s="212"/>
      <c r="AY11" s="212"/>
      <c r="AZ11" s="212"/>
      <c r="BA11" s="212"/>
      <c r="BB11" s="213"/>
      <c r="BC11" s="211" t="s">
        <v>55</v>
      </c>
      <c r="BD11" s="212"/>
      <c r="BE11" s="212"/>
      <c r="BF11" s="212"/>
      <c r="BG11" s="212"/>
      <c r="BH11" s="212"/>
      <c r="BI11" s="212"/>
      <c r="BJ11" s="213"/>
      <c r="BK11" s="199" t="s">
        <v>3</v>
      </c>
      <c r="BL11" s="200"/>
      <c r="BM11" s="200"/>
      <c r="BN11" s="200"/>
      <c r="BO11" s="200"/>
      <c r="BP11" s="200"/>
      <c r="BQ11" s="200"/>
      <c r="BR11" s="201"/>
      <c r="BS11" s="199" t="s">
        <v>4</v>
      </c>
      <c r="BT11" s="200"/>
      <c r="BU11" s="200"/>
      <c r="BV11" s="200"/>
      <c r="BW11" s="200"/>
      <c r="BX11" s="200"/>
      <c r="BY11" s="200"/>
      <c r="BZ11" s="201"/>
      <c r="CA11" s="199" t="s">
        <v>3</v>
      </c>
      <c r="CB11" s="200"/>
      <c r="CC11" s="200"/>
      <c r="CD11" s="200"/>
      <c r="CE11" s="200"/>
      <c r="CF11" s="200"/>
      <c r="CG11" s="200"/>
      <c r="CH11" s="201"/>
      <c r="CI11" s="199" t="s">
        <v>4</v>
      </c>
      <c r="CJ11" s="200"/>
      <c r="CK11" s="200"/>
      <c r="CL11" s="200"/>
      <c r="CM11" s="200"/>
      <c r="CN11" s="200"/>
      <c r="CO11" s="200"/>
      <c r="CP11" s="201"/>
      <c r="CQ11" s="199" t="s">
        <v>3</v>
      </c>
      <c r="CR11" s="200"/>
      <c r="CS11" s="200"/>
      <c r="CT11" s="200"/>
      <c r="CU11" s="200"/>
      <c r="CV11" s="200"/>
      <c r="CW11" s="200"/>
      <c r="CX11" s="201"/>
      <c r="CY11" s="199" t="s">
        <v>4</v>
      </c>
      <c r="CZ11" s="200"/>
      <c r="DA11" s="200"/>
      <c r="DB11" s="200"/>
      <c r="DC11" s="200"/>
      <c r="DD11" s="200"/>
      <c r="DE11" s="200"/>
      <c r="DF11" s="201"/>
      <c r="DG11" s="199" t="s">
        <v>3</v>
      </c>
      <c r="DH11" s="200"/>
      <c r="DI11" s="200"/>
      <c r="DJ11" s="200"/>
      <c r="DK11" s="200"/>
      <c r="DL11" s="200"/>
      <c r="DM11" s="200"/>
      <c r="DN11" s="201"/>
      <c r="DO11" s="199" t="s">
        <v>4</v>
      </c>
      <c r="DP11" s="200"/>
      <c r="DQ11" s="200"/>
      <c r="DR11" s="200"/>
      <c r="DS11" s="200"/>
      <c r="DT11" s="200"/>
      <c r="DU11" s="200"/>
      <c r="DV11" s="201"/>
      <c r="DW11" s="211" t="s">
        <v>2</v>
      </c>
      <c r="DX11" s="212"/>
      <c r="DY11" s="212"/>
      <c r="DZ11" s="212"/>
      <c r="EA11" s="212"/>
      <c r="EB11" s="212"/>
      <c r="EC11" s="212"/>
      <c r="ED11" s="212"/>
      <c r="EE11" s="213"/>
      <c r="EF11" s="181" t="s">
        <v>6</v>
      </c>
      <c r="EG11" s="182"/>
      <c r="EH11" s="182"/>
      <c r="EI11" s="182"/>
      <c r="EJ11" s="182"/>
      <c r="EK11" s="182"/>
      <c r="EL11" s="182"/>
      <c r="EM11" s="182"/>
      <c r="EN11" s="183"/>
      <c r="EO11" s="211" t="s">
        <v>2</v>
      </c>
      <c r="EP11" s="212"/>
      <c r="EQ11" s="212"/>
      <c r="ER11" s="212"/>
      <c r="ES11" s="212"/>
      <c r="ET11" s="212"/>
      <c r="EU11" s="212"/>
      <c r="EV11" s="212"/>
      <c r="EW11" s="213"/>
      <c r="EX11" s="181" t="s">
        <v>6</v>
      </c>
      <c r="EY11" s="182"/>
      <c r="EZ11" s="182"/>
      <c r="FA11" s="182"/>
      <c r="FB11" s="182"/>
      <c r="FC11" s="182"/>
      <c r="FD11" s="182"/>
      <c r="FE11" s="182"/>
      <c r="FF11" s="183"/>
      <c r="FG11" s="184"/>
      <c r="FH11" s="185"/>
      <c r="FI11" s="185"/>
      <c r="FJ11" s="185"/>
      <c r="FK11" s="185"/>
      <c r="FL11" s="185"/>
      <c r="FM11" s="185"/>
      <c r="FN11" s="185"/>
      <c r="FO11" s="185"/>
      <c r="FP11" s="185"/>
      <c r="FQ11" s="186"/>
      <c r="FR11" s="184"/>
      <c r="FS11" s="185"/>
      <c r="FT11" s="185"/>
      <c r="FU11" s="185"/>
      <c r="FV11" s="185"/>
      <c r="FW11" s="185"/>
      <c r="FX11" s="185"/>
      <c r="FY11" s="185"/>
      <c r="FZ11" s="185"/>
      <c r="GA11" s="186"/>
      <c r="GB11" s="184"/>
      <c r="GC11" s="185"/>
      <c r="GD11" s="185"/>
      <c r="GE11" s="185"/>
      <c r="GF11" s="185"/>
      <c r="GG11" s="186"/>
      <c r="GH11" s="181" t="s">
        <v>9</v>
      </c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3"/>
      <c r="GT11" s="181" t="s">
        <v>10</v>
      </c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3"/>
      <c r="HF11" s="193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5"/>
    </row>
    <row r="12" spans="1:236" s="3" customFormat="1" ht="23.25" customHeight="1" thickBot="1">
      <c r="A12" s="113" t="s">
        <v>19</v>
      </c>
      <c r="B12" s="113"/>
      <c r="C12" s="113"/>
      <c r="D12" s="113"/>
      <c r="E12" s="113"/>
      <c r="F12" s="170" t="s">
        <v>49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2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62">
        <f>SUM(AU13,AU45,AU50)</f>
        <v>84.91</v>
      </c>
      <c r="AV12" s="141"/>
      <c r="AW12" s="141"/>
      <c r="AX12" s="141"/>
      <c r="AY12" s="141"/>
      <c r="AZ12" s="141"/>
      <c r="BA12" s="141"/>
      <c r="BB12" s="141"/>
      <c r="BC12" s="62">
        <f>SUM(BC13,BC45,BC50)</f>
        <v>84.72276</v>
      </c>
      <c r="BD12" s="62"/>
      <c r="BE12" s="62"/>
      <c r="BF12" s="62"/>
      <c r="BG12" s="62"/>
      <c r="BH12" s="62"/>
      <c r="BI12" s="62"/>
      <c r="BJ12" s="62"/>
      <c r="BK12" s="67">
        <f>SUM(BK13,BK45,BK50)</f>
        <v>8.75</v>
      </c>
      <c r="BL12" s="67"/>
      <c r="BM12" s="67"/>
      <c r="BN12" s="67"/>
      <c r="BO12" s="67"/>
      <c r="BP12" s="67"/>
      <c r="BQ12" s="67"/>
      <c r="BR12" s="67"/>
      <c r="BS12" s="67">
        <f>SUM(BS13,BS45,BS50)</f>
        <v>12.998000000000001</v>
      </c>
      <c r="BT12" s="67"/>
      <c r="BU12" s="67"/>
      <c r="BV12" s="67"/>
      <c r="BW12" s="67"/>
      <c r="BX12" s="67"/>
      <c r="BY12" s="67"/>
      <c r="BZ12" s="67"/>
      <c r="CA12" s="67">
        <f>SUM(CA13,CA45,CA50)</f>
        <v>46.39000000000001</v>
      </c>
      <c r="CB12" s="67"/>
      <c r="CC12" s="67"/>
      <c r="CD12" s="67"/>
      <c r="CE12" s="67"/>
      <c r="CF12" s="67"/>
      <c r="CG12" s="67"/>
      <c r="CH12" s="67"/>
      <c r="CI12" s="127">
        <f>CI13+CI45+CI50</f>
        <v>27.552</v>
      </c>
      <c r="CJ12" s="66"/>
      <c r="CK12" s="66"/>
      <c r="CL12" s="66"/>
      <c r="CM12" s="66"/>
      <c r="CN12" s="66"/>
      <c r="CO12" s="66"/>
      <c r="CP12" s="66"/>
      <c r="CQ12" s="67">
        <f>SUM(CQ13,CQ45,CQ50)</f>
        <v>24.770000000000003</v>
      </c>
      <c r="CR12" s="67"/>
      <c r="CS12" s="67"/>
      <c r="CT12" s="67"/>
      <c r="CU12" s="67"/>
      <c r="CV12" s="67"/>
      <c r="CW12" s="67"/>
      <c r="CX12" s="67"/>
      <c r="CY12" s="67">
        <f>SUM(CY13,CY45)</f>
        <v>32.889405</v>
      </c>
      <c r="CZ12" s="67"/>
      <c r="DA12" s="67"/>
      <c r="DB12" s="67"/>
      <c r="DC12" s="67"/>
      <c r="DD12" s="67"/>
      <c r="DE12" s="67"/>
      <c r="DF12" s="67"/>
      <c r="DG12" s="67">
        <f>SUM(DG45)</f>
        <v>5</v>
      </c>
      <c r="DH12" s="66"/>
      <c r="DI12" s="66"/>
      <c r="DJ12" s="66"/>
      <c r="DK12" s="66"/>
      <c r="DL12" s="66"/>
      <c r="DM12" s="66"/>
      <c r="DN12" s="66"/>
      <c r="DO12" s="127">
        <f>SUM(DO13,DO45,DO50)</f>
        <v>11.283355</v>
      </c>
      <c r="DP12" s="127"/>
      <c r="DQ12" s="127"/>
      <c r="DR12" s="127"/>
      <c r="DS12" s="127"/>
      <c r="DT12" s="127"/>
      <c r="DU12" s="127"/>
      <c r="DV12" s="127"/>
      <c r="DW12" s="62">
        <f>SUM(DW13,DW45,DW50)</f>
        <v>84.7164</v>
      </c>
      <c r="DX12" s="62"/>
      <c r="DY12" s="62"/>
      <c r="DZ12" s="62"/>
      <c r="EA12" s="62"/>
      <c r="EB12" s="62"/>
      <c r="EC12" s="62"/>
      <c r="ED12" s="62"/>
      <c r="EE12" s="62"/>
      <c r="EF12" s="143">
        <f>SUM(EF13,EF45,EF50)</f>
        <v>11.283</v>
      </c>
      <c r="EG12" s="143"/>
      <c r="EH12" s="143"/>
      <c r="EI12" s="143"/>
      <c r="EJ12" s="143"/>
      <c r="EK12" s="143"/>
      <c r="EL12" s="143"/>
      <c r="EM12" s="143"/>
      <c r="EN12" s="143"/>
      <c r="EO12" s="62">
        <f>SUM(EO13,EO45,EO50)</f>
        <v>84.7164</v>
      </c>
      <c r="EP12" s="62"/>
      <c r="EQ12" s="62"/>
      <c r="ER12" s="62"/>
      <c r="ES12" s="62"/>
      <c r="ET12" s="62"/>
      <c r="EU12" s="62"/>
      <c r="EV12" s="62"/>
      <c r="EW12" s="62"/>
      <c r="EX12" s="143">
        <f>SUM(EX13,EX45,EX50)</f>
        <v>11.283</v>
      </c>
      <c r="EY12" s="143"/>
      <c r="EZ12" s="143"/>
      <c r="FA12" s="143"/>
      <c r="FB12" s="143"/>
      <c r="FC12" s="143"/>
      <c r="FD12" s="143"/>
      <c r="FE12" s="143"/>
      <c r="FF12" s="143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>
        <f>SUM(GH12,GT12)</f>
        <v>0.19074599999999942</v>
      </c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62">
        <f>SUM(GH13,GH45)</f>
        <v>-3.096254</v>
      </c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62">
        <f>SUM(GT45,GT50)</f>
        <v>3.2869999999999995</v>
      </c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</row>
    <row r="13" spans="1:236" ht="26.25" customHeight="1" thickBot="1">
      <c r="A13" s="113" t="s">
        <v>27</v>
      </c>
      <c r="B13" s="113"/>
      <c r="C13" s="113"/>
      <c r="D13" s="113"/>
      <c r="E13" s="113"/>
      <c r="F13" s="64" t="s">
        <v>28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62">
        <f>SUM(AU14,AU19,AU23,AU39,AU41)</f>
        <v>67.91</v>
      </c>
      <c r="AV13" s="141"/>
      <c r="AW13" s="141"/>
      <c r="AX13" s="141"/>
      <c r="AY13" s="141"/>
      <c r="AZ13" s="141"/>
      <c r="BA13" s="141"/>
      <c r="BB13" s="141"/>
      <c r="BC13" s="62">
        <f>SUM(BC14,BC19,BC23,BC39,BC41)</f>
        <v>71.715469</v>
      </c>
      <c r="BD13" s="62"/>
      <c r="BE13" s="62"/>
      <c r="BF13" s="62"/>
      <c r="BG13" s="62"/>
      <c r="BH13" s="62"/>
      <c r="BI13" s="62"/>
      <c r="BJ13" s="62"/>
      <c r="BK13" s="67">
        <f>SUM(BK14,BK23,BK39,BK41)</f>
        <v>6.6</v>
      </c>
      <c r="BL13" s="67"/>
      <c r="BM13" s="67"/>
      <c r="BN13" s="67"/>
      <c r="BO13" s="67"/>
      <c r="BP13" s="67"/>
      <c r="BQ13" s="67"/>
      <c r="BR13" s="67"/>
      <c r="BS13" s="67">
        <f>SUM(BS14,BS19,BS23,BS39,BS41)</f>
        <v>10.58</v>
      </c>
      <c r="BT13" s="67"/>
      <c r="BU13" s="67"/>
      <c r="BV13" s="67"/>
      <c r="BW13" s="67"/>
      <c r="BX13" s="67"/>
      <c r="BY13" s="67"/>
      <c r="BZ13" s="67"/>
      <c r="CA13" s="67">
        <f>SUM(CA14,CA19,CA23,CA39,CA41)</f>
        <v>41.690000000000005</v>
      </c>
      <c r="CB13" s="66"/>
      <c r="CC13" s="66"/>
      <c r="CD13" s="66"/>
      <c r="CE13" s="66"/>
      <c r="CF13" s="66"/>
      <c r="CG13" s="66"/>
      <c r="CH13" s="66"/>
      <c r="CI13" s="127">
        <f>CI14+CI19+CI23+CI39+CI41</f>
        <v>24.720000000000002</v>
      </c>
      <c r="CJ13" s="66"/>
      <c r="CK13" s="66"/>
      <c r="CL13" s="66"/>
      <c r="CM13" s="66"/>
      <c r="CN13" s="66"/>
      <c r="CO13" s="66"/>
      <c r="CP13" s="66"/>
      <c r="CQ13" s="67">
        <f>SUM(CQ14,CQ23,CQ39,CQ41)</f>
        <v>19.62</v>
      </c>
      <c r="CR13" s="66"/>
      <c r="CS13" s="66"/>
      <c r="CT13" s="66"/>
      <c r="CU13" s="66"/>
      <c r="CV13" s="66"/>
      <c r="CW13" s="66"/>
      <c r="CX13" s="66"/>
      <c r="CY13" s="67">
        <f>SUM(CY41,CY39,CY23,CY19,CY14)</f>
        <v>31.165114</v>
      </c>
      <c r="CZ13" s="66"/>
      <c r="DA13" s="66"/>
      <c r="DB13" s="66"/>
      <c r="DC13" s="66"/>
      <c r="DD13" s="66"/>
      <c r="DE13" s="66"/>
      <c r="DF13" s="66"/>
      <c r="DG13" s="67"/>
      <c r="DH13" s="66"/>
      <c r="DI13" s="66"/>
      <c r="DJ13" s="66"/>
      <c r="DK13" s="66"/>
      <c r="DL13" s="66"/>
      <c r="DM13" s="66"/>
      <c r="DN13" s="66"/>
      <c r="DO13" s="127">
        <f>SUM(DO19,DO23,DO39,DO41)</f>
        <v>5.250355000000001</v>
      </c>
      <c r="DP13" s="127"/>
      <c r="DQ13" s="127"/>
      <c r="DR13" s="127"/>
      <c r="DS13" s="127"/>
      <c r="DT13" s="127"/>
      <c r="DU13" s="127"/>
      <c r="DV13" s="127"/>
      <c r="DW13" s="62">
        <f>SUM(DW14,DW19,DW23,DW39,DW41)</f>
        <v>71.7164</v>
      </c>
      <c r="DX13" s="62"/>
      <c r="DY13" s="62"/>
      <c r="DZ13" s="62"/>
      <c r="EA13" s="62"/>
      <c r="EB13" s="62"/>
      <c r="EC13" s="62"/>
      <c r="ED13" s="62"/>
      <c r="EE13" s="62"/>
      <c r="EF13" s="62">
        <f>SUM(EF19,EF23,EF39,EF41)</f>
        <v>5.25</v>
      </c>
      <c r="EG13" s="62"/>
      <c r="EH13" s="62"/>
      <c r="EI13" s="62"/>
      <c r="EJ13" s="62"/>
      <c r="EK13" s="62"/>
      <c r="EL13" s="62"/>
      <c r="EM13" s="62"/>
      <c r="EN13" s="62"/>
      <c r="EO13" s="62">
        <f>SUM(EO14,EO19,EO23,EO39,EO41)</f>
        <v>71.7164</v>
      </c>
      <c r="EP13" s="62"/>
      <c r="EQ13" s="62"/>
      <c r="ER13" s="62"/>
      <c r="ES13" s="62"/>
      <c r="ET13" s="62"/>
      <c r="EU13" s="62"/>
      <c r="EV13" s="62"/>
      <c r="EW13" s="62"/>
      <c r="EX13" s="62">
        <f>SUM(EX19,EX23,EX39,EX41)</f>
        <v>5.25</v>
      </c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>
        <f>SUM(FR14,FR19,FR23,FR39,FR41)</f>
        <v>-3.8019629999999998</v>
      </c>
      <c r="FS13" s="62"/>
      <c r="FT13" s="62"/>
      <c r="FU13" s="62"/>
      <c r="FV13" s="62"/>
      <c r="FW13" s="62"/>
      <c r="FX13" s="62"/>
      <c r="FY13" s="62"/>
      <c r="FZ13" s="62"/>
      <c r="GA13" s="62"/>
      <c r="GB13" s="141"/>
      <c r="GC13" s="141"/>
      <c r="GD13" s="141"/>
      <c r="GE13" s="141"/>
      <c r="GF13" s="141"/>
      <c r="GG13" s="141"/>
      <c r="GH13" s="62">
        <f>SUM(GH14,GH19,GH23,GH39,GH41)</f>
        <v>-3.8019629999999998</v>
      </c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62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</row>
    <row r="14" spans="1:236" ht="57.75" customHeight="1" thickBot="1">
      <c r="A14" s="113"/>
      <c r="B14" s="113"/>
      <c r="C14" s="113"/>
      <c r="D14" s="113"/>
      <c r="E14" s="113"/>
      <c r="F14" s="64" t="s">
        <v>29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67">
        <f>SUM(AU15:BB17)</f>
        <v>2.5799999999999996</v>
      </c>
      <c r="AV14" s="66"/>
      <c r="AW14" s="66"/>
      <c r="AX14" s="66"/>
      <c r="AY14" s="66"/>
      <c r="AZ14" s="66"/>
      <c r="BA14" s="66"/>
      <c r="BB14" s="66"/>
      <c r="BC14" s="67">
        <f>SUM(BC15:BJ18)</f>
        <v>4.655844</v>
      </c>
      <c r="BD14" s="67"/>
      <c r="BE14" s="67"/>
      <c r="BF14" s="67"/>
      <c r="BG14" s="67"/>
      <c r="BH14" s="67"/>
      <c r="BI14" s="67"/>
      <c r="BJ14" s="67"/>
      <c r="BK14" s="66">
        <f>SUM(BK15:BR17)</f>
        <v>0.2</v>
      </c>
      <c r="BL14" s="66"/>
      <c r="BM14" s="66"/>
      <c r="BN14" s="66"/>
      <c r="BO14" s="66"/>
      <c r="BP14" s="66"/>
      <c r="BQ14" s="66"/>
      <c r="BR14" s="66"/>
      <c r="BS14" s="67">
        <f>SUM(BS15:BZ17)</f>
        <v>0.26</v>
      </c>
      <c r="BT14" s="67"/>
      <c r="BU14" s="67"/>
      <c r="BV14" s="67"/>
      <c r="BW14" s="67"/>
      <c r="BX14" s="67"/>
      <c r="BY14" s="67"/>
      <c r="BZ14" s="67"/>
      <c r="CA14" s="66">
        <f>SUM(CA15:CH17)</f>
        <v>1.0799999999999998</v>
      </c>
      <c r="CB14" s="66"/>
      <c r="CC14" s="66"/>
      <c r="CD14" s="66"/>
      <c r="CE14" s="66"/>
      <c r="CF14" s="66"/>
      <c r="CG14" s="66"/>
      <c r="CH14" s="66"/>
      <c r="CI14" s="127">
        <f>SUM(CI15:CP17)</f>
        <v>2.11</v>
      </c>
      <c r="CJ14" s="66"/>
      <c r="CK14" s="66"/>
      <c r="CL14" s="66"/>
      <c r="CM14" s="66"/>
      <c r="CN14" s="66"/>
      <c r="CO14" s="66"/>
      <c r="CP14" s="66"/>
      <c r="CQ14" s="66">
        <f>SUM(CQ15:CX17)</f>
        <v>1.3</v>
      </c>
      <c r="CR14" s="66"/>
      <c r="CS14" s="66"/>
      <c r="CT14" s="66"/>
      <c r="CU14" s="66"/>
      <c r="CV14" s="66"/>
      <c r="CW14" s="66"/>
      <c r="CX14" s="66"/>
      <c r="CY14" s="67">
        <f>SUM(CY15:DF18)</f>
        <v>2.285844</v>
      </c>
      <c r="CZ14" s="67"/>
      <c r="DA14" s="67"/>
      <c r="DB14" s="67"/>
      <c r="DC14" s="67"/>
      <c r="DD14" s="67"/>
      <c r="DE14" s="67"/>
      <c r="DF14" s="67"/>
      <c r="DG14" s="66"/>
      <c r="DH14" s="66"/>
      <c r="DI14" s="66"/>
      <c r="DJ14" s="66"/>
      <c r="DK14" s="66"/>
      <c r="DL14" s="66"/>
      <c r="DM14" s="66"/>
      <c r="DN14" s="66"/>
      <c r="DO14" s="127"/>
      <c r="DP14" s="127"/>
      <c r="DQ14" s="127"/>
      <c r="DR14" s="127"/>
      <c r="DS14" s="127"/>
      <c r="DT14" s="127"/>
      <c r="DU14" s="127"/>
      <c r="DV14" s="127"/>
      <c r="DW14" s="62">
        <f>SUM(DW15:EE18)</f>
        <v>4.662</v>
      </c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>
        <f>SUM(EO15:EW18)</f>
        <v>4.662</v>
      </c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>
        <f>SUM(FR15:GA18)</f>
        <v>-2.0723380000000002</v>
      </c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62">
        <f>SUM(GH15:GS18)</f>
        <v>-2.0723380000000002</v>
      </c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2" t="s">
        <v>97</v>
      </c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7"/>
    </row>
    <row r="15" spans="1:236" s="3" customFormat="1" ht="20.25">
      <c r="A15" s="114" t="s">
        <v>19</v>
      </c>
      <c r="B15" s="115"/>
      <c r="C15" s="115"/>
      <c r="D15" s="115"/>
      <c r="E15" s="116"/>
      <c r="F15" s="49" t="s">
        <v>57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117"/>
      <c r="AJ15" s="48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92">
        <v>1.4</v>
      </c>
      <c r="AV15" s="93"/>
      <c r="AW15" s="93"/>
      <c r="AX15" s="93"/>
      <c r="AY15" s="93"/>
      <c r="AZ15" s="93"/>
      <c r="BA15" s="93"/>
      <c r="BB15" s="94"/>
      <c r="BC15" s="86">
        <f>BS15+CI15+CY15+DO15</f>
        <v>1.33</v>
      </c>
      <c r="BD15" s="87"/>
      <c r="BE15" s="87"/>
      <c r="BF15" s="87"/>
      <c r="BG15" s="87"/>
      <c r="BH15" s="87"/>
      <c r="BI15" s="87"/>
      <c r="BJ15" s="88"/>
      <c r="BK15" s="79">
        <v>0.1</v>
      </c>
      <c r="BL15" s="80"/>
      <c r="BM15" s="80"/>
      <c r="BN15" s="80"/>
      <c r="BO15" s="80"/>
      <c r="BP15" s="80"/>
      <c r="BQ15" s="80"/>
      <c r="BR15" s="81"/>
      <c r="BS15" s="92">
        <f>0.12</f>
        <v>0.12</v>
      </c>
      <c r="BT15" s="93"/>
      <c r="BU15" s="93"/>
      <c r="BV15" s="93"/>
      <c r="BW15" s="93"/>
      <c r="BX15" s="93"/>
      <c r="BY15" s="93"/>
      <c r="BZ15" s="94"/>
      <c r="CA15" s="79">
        <v>0.6</v>
      </c>
      <c r="CB15" s="80"/>
      <c r="CC15" s="80"/>
      <c r="CD15" s="80"/>
      <c r="CE15" s="80"/>
      <c r="CF15" s="80"/>
      <c r="CG15" s="80"/>
      <c r="CH15" s="81"/>
      <c r="CI15" s="118">
        <v>1.21</v>
      </c>
      <c r="CJ15" s="119"/>
      <c r="CK15" s="119"/>
      <c r="CL15" s="119"/>
      <c r="CM15" s="119"/>
      <c r="CN15" s="119"/>
      <c r="CO15" s="119"/>
      <c r="CP15" s="120"/>
      <c r="CQ15" s="79">
        <v>0.7</v>
      </c>
      <c r="CR15" s="80"/>
      <c r="CS15" s="80"/>
      <c r="CT15" s="80"/>
      <c r="CU15" s="80"/>
      <c r="CV15" s="80"/>
      <c r="CW15" s="80"/>
      <c r="CX15" s="81"/>
      <c r="CY15" s="79"/>
      <c r="CZ15" s="80"/>
      <c r="DA15" s="80"/>
      <c r="DB15" s="80"/>
      <c r="DC15" s="80"/>
      <c r="DD15" s="80"/>
      <c r="DE15" s="80"/>
      <c r="DF15" s="81"/>
      <c r="DG15" s="79"/>
      <c r="DH15" s="80"/>
      <c r="DI15" s="80"/>
      <c r="DJ15" s="80"/>
      <c r="DK15" s="80"/>
      <c r="DL15" s="80"/>
      <c r="DM15" s="80"/>
      <c r="DN15" s="81"/>
      <c r="DO15" s="118"/>
      <c r="DP15" s="119"/>
      <c r="DQ15" s="119"/>
      <c r="DR15" s="119"/>
      <c r="DS15" s="119"/>
      <c r="DT15" s="119"/>
      <c r="DU15" s="119"/>
      <c r="DV15" s="120"/>
      <c r="DW15" s="36">
        <v>1.334</v>
      </c>
      <c r="DX15" s="42"/>
      <c r="DY15" s="42"/>
      <c r="DZ15" s="42"/>
      <c r="EA15" s="42"/>
      <c r="EB15" s="42"/>
      <c r="EC15" s="42"/>
      <c r="ED15" s="42"/>
      <c r="EE15" s="43"/>
      <c r="EF15" s="151"/>
      <c r="EG15" s="167"/>
      <c r="EH15" s="167"/>
      <c r="EI15" s="167"/>
      <c r="EJ15" s="167"/>
      <c r="EK15" s="167"/>
      <c r="EL15" s="167"/>
      <c r="EM15" s="167"/>
      <c r="EN15" s="168"/>
      <c r="EO15" s="36">
        <v>1.334</v>
      </c>
      <c r="EP15" s="42"/>
      <c r="EQ15" s="42"/>
      <c r="ER15" s="42"/>
      <c r="ES15" s="42"/>
      <c r="ET15" s="42"/>
      <c r="EU15" s="42"/>
      <c r="EV15" s="42"/>
      <c r="EW15" s="43"/>
      <c r="EX15" s="151"/>
      <c r="EY15" s="167"/>
      <c r="EZ15" s="167"/>
      <c r="FA15" s="167"/>
      <c r="FB15" s="167"/>
      <c r="FC15" s="167"/>
      <c r="FD15" s="167"/>
      <c r="FE15" s="167"/>
      <c r="FF15" s="168"/>
      <c r="FG15" s="36"/>
      <c r="FH15" s="42"/>
      <c r="FI15" s="42"/>
      <c r="FJ15" s="42"/>
      <c r="FK15" s="42"/>
      <c r="FL15" s="42"/>
      <c r="FM15" s="42"/>
      <c r="FN15" s="42"/>
      <c r="FO15" s="42"/>
      <c r="FP15" s="42"/>
      <c r="FQ15" s="43"/>
      <c r="FR15" s="36">
        <v>0.06999999999999984</v>
      </c>
      <c r="FS15" s="42"/>
      <c r="FT15" s="42"/>
      <c r="FU15" s="42"/>
      <c r="FV15" s="42"/>
      <c r="FW15" s="42"/>
      <c r="FX15" s="42"/>
      <c r="FY15" s="42"/>
      <c r="FZ15" s="42"/>
      <c r="GA15" s="43"/>
      <c r="GB15" s="48"/>
      <c r="GC15" s="37"/>
      <c r="GD15" s="37"/>
      <c r="GE15" s="37"/>
      <c r="GF15" s="37"/>
      <c r="GG15" s="38"/>
      <c r="GH15" s="48">
        <v>0.06999999999999984</v>
      </c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8"/>
      <c r="GT15" s="48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8"/>
      <c r="HF15" s="49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1"/>
    </row>
    <row r="16" spans="1:236" s="3" customFormat="1" ht="20.25">
      <c r="A16" s="101" t="s">
        <v>20</v>
      </c>
      <c r="B16" s="102"/>
      <c r="C16" s="102"/>
      <c r="D16" s="102"/>
      <c r="E16" s="103"/>
      <c r="F16" s="33" t="s">
        <v>58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147"/>
      <c r="AJ16" s="30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86">
        <v>0.7</v>
      </c>
      <c r="AV16" s="87"/>
      <c r="AW16" s="87"/>
      <c r="AX16" s="87"/>
      <c r="AY16" s="87"/>
      <c r="AZ16" s="87"/>
      <c r="BA16" s="87"/>
      <c r="BB16" s="88"/>
      <c r="BC16" s="86">
        <f>BS16+CI16+CY16+DO16</f>
        <v>0.7</v>
      </c>
      <c r="BD16" s="87"/>
      <c r="BE16" s="87"/>
      <c r="BF16" s="87"/>
      <c r="BG16" s="87"/>
      <c r="BH16" s="87"/>
      <c r="BI16" s="87"/>
      <c r="BJ16" s="88"/>
      <c r="BK16" s="89"/>
      <c r="BL16" s="90"/>
      <c r="BM16" s="90"/>
      <c r="BN16" s="90"/>
      <c r="BO16" s="90"/>
      <c r="BP16" s="90"/>
      <c r="BQ16" s="90"/>
      <c r="BR16" s="91"/>
      <c r="BS16" s="89"/>
      <c r="BT16" s="90"/>
      <c r="BU16" s="90"/>
      <c r="BV16" s="90"/>
      <c r="BW16" s="90"/>
      <c r="BX16" s="90"/>
      <c r="BY16" s="90"/>
      <c r="BZ16" s="91"/>
      <c r="CA16" s="89">
        <v>0.3</v>
      </c>
      <c r="CB16" s="90"/>
      <c r="CC16" s="90"/>
      <c r="CD16" s="90"/>
      <c r="CE16" s="90"/>
      <c r="CF16" s="90"/>
      <c r="CG16" s="90"/>
      <c r="CH16" s="91"/>
      <c r="CI16" s="68">
        <v>0.7</v>
      </c>
      <c r="CJ16" s="69"/>
      <c r="CK16" s="69"/>
      <c r="CL16" s="69"/>
      <c r="CM16" s="69"/>
      <c r="CN16" s="69"/>
      <c r="CO16" s="69"/>
      <c r="CP16" s="70"/>
      <c r="CQ16" s="89">
        <v>0.4</v>
      </c>
      <c r="CR16" s="90"/>
      <c r="CS16" s="90"/>
      <c r="CT16" s="90"/>
      <c r="CU16" s="90"/>
      <c r="CV16" s="90"/>
      <c r="CW16" s="90"/>
      <c r="CX16" s="91"/>
      <c r="CY16" s="89"/>
      <c r="CZ16" s="90"/>
      <c r="DA16" s="90"/>
      <c r="DB16" s="90"/>
      <c r="DC16" s="90"/>
      <c r="DD16" s="90"/>
      <c r="DE16" s="90"/>
      <c r="DF16" s="91"/>
      <c r="DG16" s="89"/>
      <c r="DH16" s="90"/>
      <c r="DI16" s="90"/>
      <c r="DJ16" s="90"/>
      <c r="DK16" s="90"/>
      <c r="DL16" s="90"/>
      <c r="DM16" s="90"/>
      <c r="DN16" s="91"/>
      <c r="DO16" s="68"/>
      <c r="DP16" s="69"/>
      <c r="DQ16" s="69"/>
      <c r="DR16" s="69"/>
      <c r="DS16" s="69"/>
      <c r="DT16" s="69"/>
      <c r="DU16" s="69"/>
      <c r="DV16" s="70"/>
      <c r="DW16" s="36">
        <v>0.7</v>
      </c>
      <c r="DX16" s="42"/>
      <c r="DY16" s="42"/>
      <c r="DZ16" s="42"/>
      <c r="EA16" s="42"/>
      <c r="EB16" s="42"/>
      <c r="EC16" s="42"/>
      <c r="ED16" s="42"/>
      <c r="EE16" s="43"/>
      <c r="EF16" s="151"/>
      <c r="EG16" s="167"/>
      <c r="EH16" s="167"/>
      <c r="EI16" s="167"/>
      <c r="EJ16" s="167"/>
      <c r="EK16" s="167"/>
      <c r="EL16" s="167"/>
      <c r="EM16" s="167"/>
      <c r="EN16" s="168"/>
      <c r="EO16" s="36">
        <v>0.7</v>
      </c>
      <c r="EP16" s="42"/>
      <c r="EQ16" s="42"/>
      <c r="ER16" s="42"/>
      <c r="ES16" s="42"/>
      <c r="ET16" s="42"/>
      <c r="EU16" s="42"/>
      <c r="EV16" s="42"/>
      <c r="EW16" s="43"/>
      <c r="EX16" s="151"/>
      <c r="EY16" s="167"/>
      <c r="EZ16" s="167"/>
      <c r="FA16" s="167"/>
      <c r="FB16" s="167"/>
      <c r="FC16" s="167"/>
      <c r="FD16" s="167"/>
      <c r="FE16" s="167"/>
      <c r="FF16" s="168"/>
      <c r="FG16" s="36"/>
      <c r="FH16" s="42"/>
      <c r="FI16" s="42"/>
      <c r="FJ16" s="42"/>
      <c r="FK16" s="42"/>
      <c r="FL16" s="42"/>
      <c r="FM16" s="42"/>
      <c r="FN16" s="42"/>
      <c r="FO16" s="42"/>
      <c r="FP16" s="42"/>
      <c r="FQ16" s="43"/>
      <c r="FR16" s="27">
        <v>0</v>
      </c>
      <c r="FS16" s="28"/>
      <c r="FT16" s="28"/>
      <c r="FU16" s="28"/>
      <c r="FV16" s="28"/>
      <c r="FW16" s="28"/>
      <c r="FX16" s="28"/>
      <c r="FY16" s="28"/>
      <c r="FZ16" s="28"/>
      <c r="GA16" s="29"/>
      <c r="GB16" s="30"/>
      <c r="GC16" s="31"/>
      <c r="GD16" s="31"/>
      <c r="GE16" s="31"/>
      <c r="GF16" s="31"/>
      <c r="GG16" s="32"/>
      <c r="GH16" s="30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2"/>
      <c r="GT16" s="30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2"/>
      <c r="HF16" s="33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5"/>
    </row>
    <row r="17" spans="1:236" s="3" customFormat="1" ht="20.25">
      <c r="A17" s="101" t="s">
        <v>31</v>
      </c>
      <c r="B17" s="102"/>
      <c r="C17" s="102"/>
      <c r="D17" s="102"/>
      <c r="E17" s="103"/>
      <c r="F17" s="33" t="s">
        <v>59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147"/>
      <c r="AJ17" s="30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89">
        <v>0.48</v>
      </c>
      <c r="AV17" s="90"/>
      <c r="AW17" s="90"/>
      <c r="AX17" s="90"/>
      <c r="AY17" s="90"/>
      <c r="AZ17" s="90"/>
      <c r="BA17" s="90"/>
      <c r="BB17" s="91"/>
      <c r="BC17" s="86">
        <f>BS17+CI17+CY17+DO17</f>
        <v>1.262338</v>
      </c>
      <c r="BD17" s="87"/>
      <c r="BE17" s="87"/>
      <c r="BF17" s="87"/>
      <c r="BG17" s="87"/>
      <c r="BH17" s="87"/>
      <c r="BI17" s="87"/>
      <c r="BJ17" s="88"/>
      <c r="BK17" s="89">
        <v>0.1</v>
      </c>
      <c r="BL17" s="90"/>
      <c r="BM17" s="90"/>
      <c r="BN17" s="90"/>
      <c r="BO17" s="90"/>
      <c r="BP17" s="90"/>
      <c r="BQ17" s="90"/>
      <c r="BR17" s="91"/>
      <c r="BS17" s="89">
        <v>0.14</v>
      </c>
      <c r="BT17" s="90"/>
      <c r="BU17" s="90"/>
      <c r="BV17" s="90"/>
      <c r="BW17" s="90"/>
      <c r="BX17" s="90"/>
      <c r="BY17" s="90"/>
      <c r="BZ17" s="91"/>
      <c r="CA17" s="89">
        <v>0.18</v>
      </c>
      <c r="CB17" s="90"/>
      <c r="CC17" s="90"/>
      <c r="CD17" s="90"/>
      <c r="CE17" s="90"/>
      <c r="CF17" s="90"/>
      <c r="CG17" s="90"/>
      <c r="CH17" s="91"/>
      <c r="CI17" s="68">
        <v>0.2</v>
      </c>
      <c r="CJ17" s="69"/>
      <c r="CK17" s="69"/>
      <c r="CL17" s="69"/>
      <c r="CM17" s="69"/>
      <c r="CN17" s="69"/>
      <c r="CO17" s="69"/>
      <c r="CP17" s="70"/>
      <c r="CQ17" s="89">
        <v>0.2</v>
      </c>
      <c r="CR17" s="90"/>
      <c r="CS17" s="90"/>
      <c r="CT17" s="90"/>
      <c r="CU17" s="90"/>
      <c r="CV17" s="90"/>
      <c r="CW17" s="90"/>
      <c r="CX17" s="91"/>
      <c r="CY17" s="169">
        <v>0.922338</v>
      </c>
      <c r="CZ17" s="169"/>
      <c r="DA17" s="169"/>
      <c r="DB17" s="169"/>
      <c r="DC17" s="169"/>
      <c r="DD17" s="169"/>
      <c r="DE17" s="169"/>
      <c r="DF17" s="169"/>
      <c r="DG17" s="89"/>
      <c r="DH17" s="90"/>
      <c r="DI17" s="90"/>
      <c r="DJ17" s="90"/>
      <c r="DK17" s="90"/>
      <c r="DL17" s="90"/>
      <c r="DM17" s="90"/>
      <c r="DN17" s="91"/>
      <c r="DO17" s="68"/>
      <c r="DP17" s="69"/>
      <c r="DQ17" s="69"/>
      <c r="DR17" s="69"/>
      <c r="DS17" s="69"/>
      <c r="DT17" s="69"/>
      <c r="DU17" s="69"/>
      <c r="DV17" s="70"/>
      <c r="DW17" s="36">
        <v>1.264</v>
      </c>
      <c r="DX17" s="42"/>
      <c r="DY17" s="42"/>
      <c r="DZ17" s="42"/>
      <c r="EA17" s="42"/>
      <c r="EB17" s="42"/>
      <c r="EC17" s="42"/>
      <c r="ED17" s="42"/>
      <c r="EE17" s="43"/>
      <c r="EF17" s="36"/>
      <c r="EG17" s="42"/>
      <c r="EH17" s="42"/>
      <c r="EI17" s="42"/>
      <c r="EJ17" s="42"/>
      <c r="EK17" s="42"/>
      <c r="EL17" s="42"/>
      <c r="EM17" s="42"/>
      <c r="EN17" s="43"/>
      <c r="EO17" s="36">
        <v>1.264</v>
      </c>
      <c r="EP17" s="42"/>
      <c r="EQ17" s="42"/>
      <c r="ER17" s="42"/>
      <c r="ES17" s="42"/>
      <c r="ET17" s="42"/>
      <c r="EU17" s="42"/>
      <c r="EV17" s="42"/>
      <c r="EW17" s="43"/>
      <c r="EX17" s="36"/>
      <c r="EY17" s="42"/>
      <c r="EZ17" s="42"/>
      <c r="FA17" s="42"/>
      <c r="FB17" s="42"/>
      <c r="FC17" s="42"/>
      <c r="FD17" s="42"/>
      <c r="FE17" s="42"/>
      <c r="FF17" s="43"/>
      <c r="FG17" s="36"/>
      <c r="FH17" s="42"/>
      <c r="FI17" s="42"/>
      <c r="FJ17" s="42"/>
      <c r="FK17" s="42"/>
      <c r="FL17" s="42"/>
      <c r="FM17" s="42"/>
      <c r="FN17" s="42"/>
      <c r="FO17" s="42"/>
      <c r="FP17" s="42"/>
      <c r="FQ17" s="43"/>
      <c r="FR17" s="27">
        <v>-0.782338</v>
      </c>
      <c r="FS17" s="28"/>
      <c r="FT17" s="28"/>
      <c r="FU17" s="28"/>
      <c r="FV17" s="28"/>
      <c r="FW17" s="28"/>
      <c r="FX17" s="28"/>
      <c r="FY17" s="28"/>
      <c r="FZ17" s="28"/>
      <c r="GA17" s="29"/>
      <c r="GB17" s="30"/>
      <c r="GC17" s="31"/>
      <c r="GD17" s="31"/>
      <c r="GE17" s="31"/>
      <c r="GF17" s="31"/>
      <c r="GG17" s="32"/>
      <c r="GH17" s="27">
        <v>-0.782338</v>
      </c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9"/>
      <c r="GT17" s="30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2"/>
      <c r="HF17" s="33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5"/>
    </row>
    <row r="18" spans="1:236" s="3" customFormat="1" ht="21" thickBot="1">
      <c r="A18" s="55" t="s">
        <v>32</v>
      </c>
      <c r="B18" s="55"/>
      <c r="C18" s="55"/>
      <c r="D18" s="55"/>
      <c r="E18" s="55"/>
      <c r="F18" s="56" t="s">
        <v>89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9"/>
      <c r="AV18" s="59"/>
      <c r="AW18" s="59"/>
      <c r="AX18" s="59"/>
      <c r="AY18" s="59"/>
      <c r="AZ18" s="59"/>
      <c r="BA18" s="59"/>
      <c r="BB18" s="59"/>
      <c r="BC18" s="60">
        <f>SUM(CY18)</f>
        <v>1.363506</v>
      </c>
      <c r="BD18" s="60"/>
      <c r="BE18" s="60"/>
      <c r="BF18" s="60"/>
      <c r="BG18" s="60"/>
      <c r="BH18" s="60"/>
      <c r="BI18" s="60"/>
      <c r="BJ18" s="60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61"/>
      <c r="CJ18" s="61"/>
      <c r="CK18" s="61"/>
      <c r="CL18" s="61"/>
      <c r="CM18" s="61"/>
      <c r="CN18" s="61"/>
      <c r="CO18" s="61"/>
      <c r="CP18" s="61"/>
      <c r="CQ18" s="59"/>
      <c r="CR18" s="59"/>
      <c r="CS18" s="59"/>
      <c r="CT18" s="59"/>
      <c r="CU18" s="59"/>
      <c r="CV18" s="59"/>
      <c r="CW18" s="59"/>
      <c r="CX18" s="59"/>
      <c r="CY18" s="60">
        <f>1.147894+0.09+0.03+0.095612</f>
        <v>1.363506</v>
      </c>
      <c r="CZ18" s="60"/>
      <c r="DA18" s="60"/>
      <c r="DB18" s="60"/>
      <c r="DC18" s="60"/>
      <c r="DD18" s="60"/>
      <c r="DE18" s="60"/>
      <c r="DF18" s="60"/>
      <c r="DG18" s="59"/>
      <c r="DH18" s="59"/>
      <c r="DI18" s="59"/>
      <c r="DJ18" s="59"/>
      <c r="DK18" s="59"/>
      <c r="DL18" s="59"/>
      <c r="DM18" s="59"/>
      <c r="DN18" s="59"/>
      <c r="DO18" s="61"/>
      <c r="DP18" s="61"/>
      <c r="DQ18" s="61"/>
      <c r="DR18" s="61"/>
      <c r="DS18" s="61"/>
      <c r="DT18" s="61"/>
      <c r="DU18" s="61"/>
      <c r="DV18" s="61"/>
      <c r="DW18" s="53">
        <v>1.364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>
        <v>1.364</v>
      </c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>
        <v>-1.36</v>
      </c>
      <c r="FS18" s="53"/>
      <c r="FT18" s="53"/>
      <c r="FU18" s="53"/>
      <c r="FV18" s="53"/>
      <c r="FW18" s="53"/>
      <c r="FX18" s="53"/>
      <c r="FY18" s="53"/>
      <c r="FZ18" s="53"/>
      <c r="GA18" s="53"/>
      <c r="GB18" s="54"/>
      <c r="GC18" s="54"/>
      <c r="GD18" s="54"/>
      <c r="GE18" s="54"/>
      <c r="GF18" s="54"/>
      <c r="GG18" s="54"/>
      <c r="GH18" s="54">
        <v>-1.36</v>
      </c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</row>
    <row r="19" spans="1:256" s="3" customFormat="1" ht="57.75" customHeight="1" thickBot="1">
      <c r="A19" s="63"/>
      <c r="B19" s="63"/>
      <c r="C19" s="63"/>
      <c r="D19" s="63"/>
      <c r="E19" s="63"/>
      <c r="F19" s="64" t="s">
        <v>30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6">
        <f>SUM(AU20:BB22)</f>
        <v>7.4399999999999995</v>
      </c>
      <c r="AV19" s="66"/>
      <c r="AW19" s="66"/>
      <c r="AX19" s="66"/>
      <c r="AY19" s="66"/>
      <c r="AZ19" s="66"/>
      <c r="BA19" s="66"/>
      <c r="BB19" s="66"/>
      <c r="BC19" s="67">
        <f>SUM(BC20:BJ22)</f>
        <v>8.185939000000001</v>
      </c>
      <c r="BD19" s="67"/>
      <c r="BE19" s="67"/>
      <c r="BF19" s="67"/>
      <c r="BG19" s="67"/>
      <c r="BH19" s="67"/>
      <c r="BI19" s="67"/>
      <c r="BJ19" s="67"/>
      <c r="BK19" s="66"/>
      <c r="BL19" s="66"/>
      <c r="BM19" s="66"/>
      <c r="BN19" s="66"/>
      <c r="BO19" s="66"/>
      <c r="BP19" s="66"/>
      <c r="BQ19" s="66"/>
      <c r="BR19" s="66"/>
      <c r="BS19" s="66">
        <f>SUM(BS20:BZ22)</f>
        <v>0.02</v>
      </c>
      <c r="BT19" s="66"/>
      <c r="BU19" s="66"/>
      <c r="BV19" s="66"/>
      <c r="BW19" s="66"/>
      <c r="BX19" s="66"/>
      <c r="BY19" s="66"/>
      <c r="BZ19" s="66"/>
      <c r="CA19" s="67">
        <f>SUM(CA20:CH21)</f>
        <v>7.4399999999999995</v>
      </c>
      <c r="CB19" s="67"/>
      <c r="CC19" s="67"/>
      <c r="CD19" s="67"/>
      <c r="CE19" s="67"/>
      <c r="CF19" s="67"/>
      <c r="CG19" s="67"/>
      <c r="CH19" s="67"/>
      <c r="CI19" s="127">
        <f>SUM(CI20:CP22)</f>
        <v>3.85</v>
      </c>
      <c r="CJ19" s="66"/>
      <c r="CK19" s="66"/>
      <c r="CL19" s="66"/>
      <c r="CM19" s="66"/>
      <c r="CN19" s="66"/>
      <c r="CO19" s="66"/>
      <c r="CP19" s="66"/>
      <c r="CQ19" s="127"/>
      <c r="CR19" s="127"/>
      <c r="CS19" s="127"/>
      <c r="CT19" s="127"/>
      <c r="CU19" s="127"/>
      <c r="CV19" s="127"/>
      <c r="CW19" s="127"/>
      <c r="CX19" s="127"/>
      <c r="CY19" s="127">
        <f>SUM(CY20:DF22)</f>
        <v>2.175939</v>
      </c>
      <c r="CZ19" s="66"/>
      <c r="DA19" s="66"/>
      <c r="DB19" s="66"/>
      <c r="DC19" s="66"/>
      <c r="DD19" s="66"/>
      <c r="DE19" s="66"/>
      <c r="DF19" s="66"/>
      <c r="DG19" s="166"/>
      <c r="DH19" s="166"/>
      <c r="DI19" s="166"/>
      <c r="DJ19" s="166"/>
      <c r="DK19" s="166"/>
      <c r="DL19" s="166"/>
      <c r="DM19" s="166"/>
      <c r="DN19" s="166"/>
      <c r="DO19" s="127">
        <f>SUM(DO22)</f>
        <v>2.14</v>
      </c>
      <c r="DP19" s="127"/>
      <c r="DQ19" s="127"/>
      <c r="DR19" s="127"/>
      <c r="DS19" s="127"/>
      <c r="DT19" s="127"/>
      <c r="DU19" s="127"/>
      <c r="DV19" s="127"/>
      <c r="DW19" s="62">
        <f>SUM(DW20:EE22)</f>
        <v>8.1864</v>
      </c>
      <c r="DX19" s="62"/>
      <c r="DY19" s="62"/>
      <c r="DZ19" s="62"/>
      <c r="EA19" s="62"/>
      <c r="EB19" s="62"/>
      <c r="EC19" s="62"/>
      <c r="ED19" s="62"/>
      <c r="EE19" s="62"/>
      <c r="EF19" s="143">
        <f>SUM(EF20:EN22)</f>
        <v>2.14</v>
      </c>
      <c r="EG19" s="141"/>
      <c r="EH19" s="141"/>
      <c r="EI19" s="141"/>
      <c r="EJ19" s="141"/>
      <c r="EK19" s="141"/>
      <c r="EL19" s="141"/>
      <c r="EM19" s="141"/>
      <c r="EN19" s="141"/>
      <c r="EO19" s="62">
        <f>SUM(EO20:EW22)</f>
        <v>8.1864</v>
      </c>
      <c r="EP19" s="62"/>
      <c r="EQ19" s="62"/>
      <c r="ER19" s="62"/>
      <c r="ES19" s="62"/>
      <c r="ET19" s="62"/>
      <c r="EU19" s="62"/>
      <c r="EV19" s="62"/>
      <c r="EW19" s="62"/>
      <c r="EX19" s="143">
        <f>SUM(EX20:FF22)</f>
        <v>2.14</v>
      </c>
      <c r="EY19" s="141"/>
      <c r="EZ19" s="141"/>
      <c r="FA19" s="141"/>
      <c r="FB19" s="141"/>
      <c r="FC19" s="141"/>
      <c r="FD19" s="141"/>
      <c r="FE19" s="141"/>
      <c r="FF19" s="141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>
        <f>SUM(FR20:GA22)</f>
        <v>-0.7459390000000008</v>
      </c>
      <c r="FS19" s="62"/>
      <c r="FT19" s="62"/>
      <c r="FU19" s="62"/>
      <c r="FV19" s="62"/>
      <c r="FW19" s="62"/>
      <c r="FX19" s="62"/>
      <c r="FY19" s="62"/>
      <c r="FZ19" s="62"/>
      <c r="GA19" s="62"/>
      <c r="GB19" s="65"/>
      <c r="GC19" s="65"/>
      <c r="GD19" s="65"/>
      <c r="GE19" s="65"/>
      <c r="GF19" s="65"/>
      <c r="GG19" s="65"/>
      <c r="GH19" s="62">
        <f>SUM(GH20:GS22)</f>
        <v>-0.7459390000000008</v>
      </c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52" t="s">
        <v>97</v>
      </c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36" s="3" customFormat="1" ht="20.25">
      <c r="A20" s="114" t="s">
        <v>19</v>
      </c>
      <c r="B20" s="115"/>
      <c r="C20" s="115"/>
      <c r="D20" s="115"/>
      <c r="E20" s="116"/>
      <c r="F20" s="49" t="s">
        <v>60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117"/>
      <c r="AJ20" s="48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79">
        <v>4.64</v>
      </c>
      <c r="AV20" s="80"/>
      <c r="AW20" s="80"/>
      <c r="AX20" s="80"/>
      <c r="AY20" s="80"/>
      <c r="AZ20" s="80"/>
      <c r="BA20" s="80"/>
      <c r="BB20" s="81"/>
      <c r="BC20" s="118">
        <f>BS20+CI20+CY20+DO20</f>
        <v>3.1401630000000003</v>
      </c>
      <c r="BD20" s="80"/>
      <c r="BE20" s="80"/>
      <c r="BF20" s="80"/>
      <c r="BG20" s="80"/>
      <c r="BH20" s="80"/>
      <c r="BI20" s="80"/>
      <c r="BJ20" s="81"/>
      <c r="BK20" s="79"/>
      <c r="BL20" s="80"/>
      <c r="BM20" s="80"/>
      <c r="BN20" s="80"/>
      <c r="BO20" s="80"/>
      <c r="BP20" s="80"/>
      <c r="BQ20" s="80"/>
      <c r="BR20" s="81"/>
      <c r="BS20" s="79"/>
      <c r="BT20" s="80"/>
      <c r="BU20" s="80"/>
      <c r="BV20" s="80"/>
      <c r="BW20" s="80"/>
      <c r="BX20" s="80"/>
      <c r="BY20" s="80"/>
      <c r="BZ20" s="81"/>
      <c r="CA20" s="79">
        <v>4.64</v>
      </c>
      <c r="CB20" s="80"/>
      <c r="CC20" s="80"/>
      <c r="CD20" s="80"/>
      <c r="CE20" s="80"/>
      <c r="CF20" s="80"/>
      <c r="CG20" s="80"/>
      <c r="CH20" s="81"/>
      <c r="CI20" s="118">
        <v>1.12</v>
      </c>
      <c r="CJ20" s="119"/>
      <c r="CK20" s="119"/>
      <c r="CL20" s="119"/>
      <c r="CM20" s="119"/>
      <c r="CN20" s="119"/>
      <c r="CO20" s="119"/>
      <c r="CP20" s="120"/>
      <c r="CQ20" s="79"/>
      <c r="CR20" s="80"/>
      <c r="CS20" s="80"/>
      <c r="CT20" s="80"/>
      <c r="CU20" s="80"/>
      <c r="CV20" s="80"/>
      <c r="CW20" s="80"/>
      <c r="CX20" s="81"/>
      <c r="CY20" s="118">
        <f>1.929198+0.090965</f>
        <v>2.020163</v>
      </c>
      <c r="CZ20" s="119"/>
      <c r="DA20" s="119"/>
      <c r="DB20" s="119"/>
      <c r="DC20" s="119"/>
      <c r="DD20" s="119"/>
      <c r="DE20" s="119"/>
      <c r="DF20" s="120"/>
      <c r="DG20" s="79"/>
      <c r="DH20" s="80"/>
      <c r="DI20" s="80"/>
      <c r="DJ20" s="80"/>
      <c r="DK20" s="80"/>
      <c r="DL20" s="80"/>
      <c r="DM20" s="80"/>
      <c r="DN20" s="81"/>
      <c r="DO20" s="118"/>
      <c r="DP20" s="119"/>
      <c r="DQ20" s="119"/>
      <c r="DR20" s="119"/>
      <c r="DS20" s="119"/>
      <c r="DT20" s="119"/>
      <c r="DU20" s="119"/>
      <c r="DV20" s="120"/>
      <c r="DW20" s="151">
        <v>3.14</v>
      </c>
      <c r="DX20" s="37"/>
      <c r="DY20" s="37"/>
      <c r="DZ20" s="37"/>
      <c r="EA20" s="37"/>
      <c r="EB20" s="37"/>
      <c r="EC20" s="37"/>
      <c r="ED20" s="37"/>
      <c r="EE20" s="38"/>
      <c r="EF20" s="151"/>
      <c r="EG20" s="37"/>
      <c r="EH20" s="37"/>
      <c r="EI20" s="37"/>
      <c r="EJ20" s="37"/>
      <c r="EK20" s="37"/>
      <c r="EL20" s="37"/>
      <c r="EM20" s="37"/>
      <c r="EN20" s="38"/>
      <c r="EO20" s="151">
        <v>3.14</v>
      </c>
      <c r="EP20" s="37"/>
      <c r="EQ20" s="37"/>
      <c r="ER20" s="37"/>
      <c r="ES20" s="37"/>
      <c r="ET20" s="37"/>
      <c r="EU20" s="37"/>
      <c r="EV20" s="37"/>
      <c r="EW20" s="38"/>
      <c r="EX20" s="151"/>
      <c r="EY20" s="37"/>
      <c r="EZ20" s="37"/>
      <c r="FA20" s="37"/>
      <c r="FB20" s="37"/>
      <c r="FC20" s="37"/>
      <c r="FD20" s="37"/>
      <c r="FE20" s="37"/>
      <c r="FF20" s="38"/>
      <c r="FG20" s="36"/>
      <c r="FH20" s="42"/>
      <c r="FI20" s="42"/>
      <c r="FJ20" s="42"/>
      <c r="FK20" s="42"/>
      <c r="FL20" s="42"/>
      <c r="FM20" s="42"/>
      <c r="FN20" s="42"/>
      <c r="FO20" s="42"/>
      <c r="FP20" s="42"/>
      <c r="FQ20" s="43"/>
      <c r="FR20" s="36">
        <v>1.4998369999999994</v>
      </c>
      <c r="FS20" s="42"/>
      <c r="FT20" s="42"/>
      <c r="FU20" s="42"/>
      <c r="FV20" s="42"/>
      <c r="FW20" s="42"/>
      <c r="FX20" s="42"/>
      <c r="FY20" s="42"/>
      <c r="FZ20" s="42"/>
      <c r="GA20" s="43"/>
      <c r="GB20" s="48"/>
      <c r="GC20" s="37"/>
      <c r="GD20" s="37"/>
      <c r="GE20" s="37"/>
      <c r="GF20" s="37"/>
      <c r="GG20" s="38"/>
      <c r="GH20" s="36">
        <v>1.4998369999999994</v>
      </c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3"/>
      <c r="GT20" s="48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8"/>
      <c r="HF20" s="49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1"/>
    </row>
    <row r="21" spans="1:236" s="3" customFormat="1" ht="20.25" customHeight="1">
      <c r="A21" s="101" t="s">
        <v>20</v>
      </c>
      <c r="B21" s="102"/>
      <c r="C21" s="102"/>
      <c r="D21" s="102"/>
      <c r="E21" s="103"/>
      <c r="F21" s="104" t="s">
        <v>61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30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86">
        <v>2.8</v>
      </c>
      <c r="AV21" s="87"/>
      <c r="AW21" s="87"/>
      <c r="AX21" s="87"/>
      <c r="AY21" s="87"/>
      <c r="AZ21" s="87"/>
      <c r="BA21" s="87"/>
      <c r="BB21" s="88"/>
      <c r="BC21" s="118">
        <f>BS21+CI21+CY21+DO21</f>
        <v>2.27</v>
      </c>
      <c r="BD21" s="80"/>
      <c r="BE21" s="80"/>
      <c r="BF21" s="80"/>
      <c r="BG21" s="80"/>
      <c r="BH21" s="80"/>
      <c r="BI21" s="80"/>
      <c r="BJ21" s="81"/>
      <c r="BK21" s="89"/>
      <c r="BL21" s="90"/>
      <c r="BM21" s="90"/>
      <c r="BN21" s="90"/>
      <c r="BO21" s="90"/>
      <c r="BP21" s="90"/>
      <c r="BQ21" s="90"/>
      <c r="BR21" s="91"/>
      <c r="BS21" s="89"/>
      <c r="BT21" s="90"/>
      <c r="BU21" s="90"/>
      <c r="BV21" s="90"/>
      <c r="BW21" s="90"/>
      <c r="BX21" s="90"/>
      <c r="BY21" s="90"/>
      <c r="BZ21" s="91"/>
      <c r="CA21" s="86">
        <v>2.8</v>
      </c>
      <c r="CB21" s="87"/>
      <c r="CC21" s="87"/>
      <c r="CD21" s="87"/>
      <c r="CE21" s="87"/>
      <c r="CF21" s="87"/>
      <c r="CG21" s="87"/>
      <c r="CH21" s="88"/>
      <c r="CI21" s="89">
        <v>2.27</v>
      </c>
      <c r="CJ21" s="90"/>
      <c r="CK21" s="90"/>
      <c r="CL21" s="90"/>
      <c r="CM21" s="90"/>
      <c r="CN21" s="90"/>
      <c r="CO21" s="90"/>
      <c r="CP21" s="91"/>
      <c r="CQ21" s="89"/>
      <c r="CR21" s="90"/>
      <c r="CS21" s="90"/>
      <c r="CT21" s="90"/>
      <c r="CU21" s="90"/>
      <c r="CV21" s="90"/>
      <c r="CW21" s="90"/>
      <c r="CX21" s="91"/>
      <c r="CY21" s="89"/>
      <c r="CZ21" s="90"/>
      <c r="DA21" s="90"/>
      <c r="DB21" s="90"/>
      <c r="DC21" s="90"/>
      <c r="DD21" s="90"/>
      <c r="DE21" s="90"/>
      <c r="DF21" s="91"/>
      <c r="DG21" s="89"/>
      <c r="DH21" s="90"/>
      <c r="DI21" s="90"/>
      <c r="DJ21" s="90"/>
      <c r="DK21" s="90"/>
      <c r="DL21" s="90"/>
      <c r="DM21" s="90"/>
      <c r="DN21" s="91"/>
      <c r="DO21" s="68"/>
      <c r="DP21" s="69"/>
      <c r="DQ21" s="69"/>
      <c r="DR21" s="69"/>
      <c r="DS21" s="69"/>
      <c r="DT21" s="69"/>
      <c r="DU21" s="69"/>
      <c r="DV21" s="70"/>
      <c r="DW21" s="151">
        <v>2.27</v>
      </c>
      <c r="DX21" s="37"/>
      <c r="DY21" s="37"/>
      <c r="DZ21" s="37"/>
      <c r="EA21" s="37"/>
      <c r="EB21" s="37"/>
      <c r="EC21" s="37"/>
      <c r="ED21" s="37"/>
      <c r="EE21" s="38"/>
      <c r="EF21" s="151"/>
      <c r="EG21" s="37"/>
      <c r="EH21" s="37"/>
      <c r="EI21" s="37"/>
      <c r="EJ21" s="37"/>
      <c r="EK21" s="37"/>
      <c r="EL21" s="37"/>
      <c r="EM21" s="37"/>
      <c r="EN21" s="38"/>
      <c r="EO21" s="151">
        <v>2.27</v>
      </c>
      <c r="EP21" s="37"/>
      <c r="EQ21" s="37"/>
      <c r="ER21" s="37"/>
      <c r="ES21" s="37"/>
      <c r="ET21" s="37"/>
      <c r="EU21" s="37"/>
      <c r="EV21" s="37"/>
      <c r="EW21" s="38"/>
      <c r="EX21" s="151"/>
      <c r="EY21" s="37"/>
      <c r="EZ21" s="37"/>
      <c r="FA21" s="37"/>
      <c r="FB21" s="37"/>
      <c r="FC21" s="37"/>
      <c r="FD21" s="37"/>
      <c r="FE21" s="37"/>
      <c r="FF21" s="38"/>
      <c r="FG21" s="36"/>
      <c r="FH21" s="42"/>
      <c r="FI21" s="42"/>
      <c r="FJ21" s="42"/>
      <c r="FK21" s="42"/>
      <c r="FL21" s="42"/>
      <c r="FM21" s="42"/>
      <c r="FN21" s="42"/>
      <c r="FO21" s="42"/>
      <c r="FP21" s="42"/>
      <c r="FQ21" s="43"/>
      <c r="FR21" s="27">
        <v>0.5299999999999998</v>
      </c>
      <c r="FS21" s="28"/>
      <c r="FT21" s="28"/>
      <c r="FU21" s="28"/>
      <c r="FV21" s="28"/>
      <c r="FW21" s="28"/>
      <c r="FX21" s="28"/>
      <c r="FY21" s="28"/>
      <c r="FZ21" s="28"/>
      <c r="GA21" s="29"/>
      <c r="GB21" s="30"/>
      <c r="GC21" s="31"/>
      <c r="GD21" s="31"/>
      <c r="GE21" s="31"/>
      <c r="GF21" s="31"/>
      <c r="GG21" s="32"/>
      <c r="GH21" s="27">
        <v>0.5299999999999998</v>
      </c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9"/>
      <c r="GT21" s="30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2"/>
      <c r="HF21" s="33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5"/>
    </row>
    <row r="22" spans="1:236" s="3" customFormat="1" ht="54.75" customHeight="1" thickBot="1">
      <c r="A22" s="55" t="s">
        <v>31</v>
      </c>
      <c r="B22" s="55"/>
      <c r="C22" s="55"/>
      <c r="D22" s="55"/>
      <c r="E22" s="55"/>
      <c r="F22" s="45" t="s">
        <v>93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152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60"/>
      <c r="AV22" s="60"/>
      <c r="AW22" s="60"/>
      <c r="AX22" s="60"/>
      <c r="AY22" s="60"/>
      <c r="AZ22" s="60"/>
      <c r="BA22" s="60"/>
      <c r="BB22" s="60"/>
      <c r="BC22" s="118">
        <f>BS22+CI22+CY22+DO22</f>
        <v>2.775776</v>
      </c>
      <c r="BD22" s="80"/>
      <c r="BE22" s="80"/>
      <c r="BF22" s="80"/>
      <c r="BG22" s="80"/>
      <c r="BH22" s="80"/>
      <c r="BI22" s="80"/>
      <c r="BJ22" s="81"/>
      <c r="BK22" s="59"/>
      <c r="BL22" s="59"/>
      <c r="BM22" s="59"/>
      <c r="BN22" s="59"/>
      <c r="BO22" s="59"/>
      <c r="BP22" s="59"/>
      <c r="BQ22" s="59"/>
      <c r="BR22" s="59"/>
      <c r="BS22" s="59">
        <v>0.02</v>
      </c>
      <c r="BT22" s="59"/>
      <c r="BU22" s="59"/>
      <c r="BV22" s="59"/>
      <c r="BW22" s="59"/>
      <c r="BX22" s="59"/>
      <c r="BY22" s="59"/>
      <c r="BZ22" s="59"/>
      <c r="CA22" s="60"/>
      <c r="CB22" s="60"/>
      <c r="CC22" s="60"/>
      <c r="CD22" s="60"/>
      <c r="CE22" s="60"/>
      <c r="CF22" s="60"/>
      <c r="CG22" s="60"/>
      <c r="CH22" s="60"/>
      <c r="CI22" s="59">
        <v>0.46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61">
        <f>0.155776</f>
        <v>0.155776</v>
      </c>
      <c r="CZ22" s="61"/>
      <c r="DA22" s="61"/>
      <c r="DB22" s="61"/>
      <c r="DC22" s="61"/>
      <c r="DD22" s="61"/>
      <c r="DE22" s="61"/>
      <c r="DF22" s="61"/>
      <c r="DG22" s="59"/>
      <c r="DH22" s="59"/>
      <c r="DI22" s="59"/>
      <c r="DJ22" s="59"/>
      <c r="DK22" s="59"/>
      <c r="DL22" s="59"/>
      <c r="DM22" s="59"/>
      <c r="DN22" s="59"/>
      <c r="DO22" s="61">
        <v>2.14</v>
      </c>
      <c r="DP22" s="61"/>
      <c r="DQ22" s="61"/>
      <c r="DR22" s="61"/>
      <c r="DS22" s="61"/>
      <c r="DT22" s="61"/>
      <c r="DU22" s="61"/>
      <c r="DV22" s="61"/>
      <c r="DW22" s="151">
        <v>2.7764</v>
      </c>
      <c r="DX22" s="37"/>
      <c r="DY22" s="37"/>
      <c r="DZ22" s="37"/>
      <c r="EA22" s="37"/>
      <c r="EB22" s="37"/>
      <c r="EC22" s="37"/>
      <c r="ED22" s="37"/>
      <c r="EE22" s="38"/>
      <c r="EF22" s="151">
        <v>2.14</v>
      </c>
      <c r="EG22" s="37"/>
      <c r="EH22" s="37"/>
      <c r="EI22" s="37"/>
      <c r="EJ22" s="37"/>
      <c r="EK22" s="37"/>
      <c r="EL22" s="37"/>
      <c r="EM22" s="37"/>
      <c r="EN22" s="38"/>
      <c r="EO22" s="151">
        <v>2.7764</v>
      </c>
      <c r="EP22" s="37"/>
      <c r="EQ22" s="37"/>
      <c r="ER22" s="37"/>
      <c r="ES22" s="37"/>
      <c r="ET22" s="37"/>
      <c r="EU22" s="37"/>
      <c r="EV22" s="37"/>
      <c r="EW22" s="38"/>
      <c r="EX22" s="151">
        <v>2.14</v>
      </c>
      <c r="EY22" s="37"/>
      <c r="EZ22" s="37"/>
      <c r="FA22" s="37"/>
      <c r="FB22" s="37"/>
      <c r="FC22" s="37"/>
      <c r="FD22" s="37"/>
      <c r="FE22" s="37"/>
      <c r="FF22" s="38"/>
      <c r="FG22" s="151"/>
      <c r="FH22" s="167"/>
      <c r="FI22" s="167"/>
      <c r="FJ22" s="167"/>
      <c r="FK22" s="167"/>
      <c r="FL22" s="167"/>
      <c r="FM22" s="167"/>
      <c r="FN22" s="167"/>
      <c r="FO22" s="167"/>
      <c r="FP22" s="167"/>
      <c r="FQ22" s="168"/>
      <c r="FR22" s="227">
        <v>-2.775776</v>
      </c>
      <c r="FS22" s="227"/>
      <c r="FT22" s="227"/>
      <c r="FU22" s="227"/>
      <c r="FV22" s="227"/>
      <c r="FW22" s="227"/>
      <c r="FX22" s="227"/>
      <c r="FY22" s="227"/>
      <c r="FZ22" s="227"/>
      <c r="GA22" s="227"/>
      <c r="GB22" s="54"/>
      <c r="GC22" s="54"/>
      <c r="GD22" s="54"/>
      <c r="GE22" s="54"/>
      <c r="GF22" s="54"/>
      <c r="GG22" s="54"/>
      <c r="GH22" s="53">
        <v>-2.775776</v>
      </c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</row>
    <row r="23" spans="1:236" s="3" customFormat="1" ht="58.5" customHeight="1" thickBot="1">
      <c r="A23" s="63"/>
      <c r="B23" s="63"/>
      <c r="C23" s="63"/>
      <c r="D23" s="63"/>
      <c r="E23" s="63"/>
      <c r="F23" s="64" t="s">
        <v>34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>
        <f>SUM(AU24:BB38)</f>
        <v>47.18000000000001</v>
      </c>
      <c r="AV23" s="66"/>
      <c r="AW23" s="66"/>
      <c r="AX23" s="66"/>
      <c r="AY23" s="66"/>
      <c r="AZ23" s="66"/>
      <c r="BA23" s="66"/>
      <c r="BB23" s="66"/>
      <c r="BC23" s="67">
        <f>SUM(BC24:BJ38)</f>
        <v>47.574921999999994</v>
      </c>
      <c r="BD23" s="67"/>
      <c r="BE23" s="67"/>
      <c r="BF23" s="67"/>
      <c r="BG23" s="67"/>
      <c r="BH23" s="67"/>
      <c r="BI23" s="67"/>
      <c r="BJ23" s="67"/>
      <c r="BK23" s="67">
        <f>SUM(BK24:BR38)</f>
        <v>6</v>
      </c>
      <c r="BL23" s="66"/>
      <c r="BM23" s="66"/>
      <c r="BN23" s="66"/>
      <c r="BO23" s="66"/>
      <c r="BP23" s="66"/>
      <c r="BQ23" s="66"/>
      <c r="BR23" s="66"/>
      <c r="BS23" s="67">
        <f>SUM(BS24:BZ38)</f>
        <v>8.05</v>
      </c>
      <c r="BT23" s="67"/>
      <c r="BU23" s="67"/>
      <c r="BV23" s="67"/>
      <c r="BW23" s="67"/>
      <c r="BX23" s="67"/>
      <c r="BY23" s="67"/>
      <c r="BZ23" s="67"/>
      <c r="CA23" s="66">
        <f>SUM(CA24:CH37)</f>
        <v>26.470000000000002</v>
      </c>
      <c r="CB23" s="66"/>
      <c r="CC23" s="66"/>
      <c r="CD23" s="66"/>
      <c r="CE23" s="66"/>
      <c r="CF23" s="66"/>
      <c r="CG23" s="66"/>
      <c r="CH23" s="66"/>
      <c r="CI23" s="127">
        <f>SUM(CI24:CP38)</f>
        <v>13.870000000000001</v>
      </c>
      <c r="CJ23" s="66"/>
      <c r="CK23" s="66"/>
      <c r="CL23" s="66"/>
      <c r="CM23" s="66"/>
      <c r="CN23" s="66"/>
      <c r="CO23" s="66"/>
      <c r="CP23" s="66"/>
      <c r="CQ23" s="66">
        <f>SUM(CQ24:CX38)</f>
        <v>14.71</v>
      </c>
      <c r="CR23" s="66"/>
      <c r="CS23" s="66"/>
      <c r="CT23" s="66"/>
      <c r="CU23" s="66"/>
      <c r="CV23" s="66"/>
      <c r="CW23" s="66"/>
      <c r="CX23" s="66"/>
      <c r="CY23" s="127">
        <f>SUM(CY24:DF38)</f>
        <v>23.262763</v>
      </c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127">
        <f>SUM(DO25,DO38)</f>
        <v>2.392159</v>
      </c>
      <c r="DP23" s="127"/>
      <c r="DQ23" s="127"/>
      <c r="DR23" s="127"/>
      <c r="DS23" s="127"/>
      <c r="DT23" s="127"/>
      <c r="DU23" s="127"/>
      <c r="DV23" s="127"/>
      <c r="DW23" s="62">
        <f>SUM(DW24:EE38)</f>
        <v>47.56999999999999</v>
      </c>
      <c r="DX23" s="62"/>
      <c r="DY23" s="62"/>
      <c r="DZ23" s="62"/>
      <c r="EA23" s="62"/>
      <c r="EB23" s="62"/>
      <c r="EC23" s="62"/>
      <c r="ED23" s="62"/>
      <c r="EE23" s="62"/>
      <c r="EF23" s="143">
        <f>SUM(EF24:EN38)</f>
        <v>2.392</v>
      </c>
      <c r="EG23" s="143"/>
      <c r="EH23" s="143"/>
      <c r="EI23" s="143"/>
      <c r="EJ23" s="143"/>
      <c r="EK23" s="143"/>
      <c r="EL23" s="143"/>
      <c r="EM23" s="143"/>
      <c r="EN23" s="143"/>
      <c r="EO23" s="62">
        <f>SUM(EO24:EW38)</f>
        <v>47.56999999999999</v>
      </c>
      <c r="EP23" s="62"/>
      <c r="EQ23" s="62"/>
      <c r="ER23" s="62"/>
      <c r="ES23" s="62"/>
      <c r="ET23" s="62"/>
      <c r="EU23" s="62"/>
      <c r="EV23" s="62"/>
      <c r="EW23" s="62"/>
      <c r="EX23" s="143">
        <f>SUM(EX24:FF38)</f>
        <v>2.392</v>
      </c>
      <c r="EY23" s="143"/>
      <c r="EZ23" s="143"/>
      <c r="FA23" s="143"/>
      <c r="FB23" s="143"/>
      <c r="FC23" s="143"/>
      <c r="FD23" s="143"/>
      <c r="FE23" s="143"/>
      <c r="FF23" s="143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>
        <f>SUM(FR24:GA38)</f>
        <v>-0.39492199999999844</v>
      </c>
      <c r="FS23" s="62"/>
      <c r="FT23" s="62"/>
      <c r="FU23" s="62"/>
      <c r="FV23" s="62"/>
      <c r="FW23" s="62"/>
      <c r="FX23" s="62"/>
      <c r="FY23" s="62"/>
      <c r="FZ23" s="62"/>
      <c r="GA23" s="62"/>
      <c r="GB23" s="65"/>
      <c r="GC23" s="65"/>
      <c r="GD23" s="65"/>
      <c r="GE23" s="65"/>
      <c r="GF23" s="65"/>
      <c r="GG23" s="65"/>
      <c r="GH23" s="62">
        <f>SUM(GH24:GS38)</f>
        <v>-0.39492199999999844</v>
      </c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142" t="s">
        <v>97</v>
      </c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7"/>
    </row>
    <row r="24" spans="1:236" s="3" customFormat="1" ht="20.25">
      <c r="A24" s="114" t="s">
        <v>19</v>
      </c>
      <c r="B24" s="115"/>
      <c r="C24" s="115"/>
      <c r="D24" s="115"/>
      <c r="E24" s="116"/>
      <c r="F24" s="153" t="s">
        <v>62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8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79">
        <v>5.61</v>
      </c>
      <c r="AV24" s="80"/>
      <c r="AW24" s="80"/>
      <c r="AX24" s="80"/>
      <c r="AY24" s="80"/>
      <c r="AZ24" s="80"/>
      <c r="BA24" s="80"/>
      <c r="BB24" s="81"/>
      <c r="BC24" s="148">
        <f aca="true" t="shared" si="0" ref="BC24:BC31">BS24+CI24+CY24+DO24</f>
        <v>5.711084</v>
      </c>
      <c r="BD24" s="149"/>
      <c r="BE24" s="149"/>
      <c r="BF24" s="149"/>
      <c r="BG24" s="149"/>
      <c r="BH24" s="149"/>
      <c r="BI24" s="149"/>
      <c r="BJ24" s="150"/>
      <c r="BK24" s="92">
        <v>0.5</v>
      </c>
      <c r="BL24" s="93"/>
      <c r="BM24" s="93"/>
      <c r="BN24" s="93"/>
      <c r="BO24" s="93"/>
      <c r="BP24" s="93"/>
      <c r="BQ24" s="93"/>
      <c r="BR24" s="94"/>
      <c r="BS24" s="79">
        <v>0.45</v>
      </c>
      <c r="BT24" s="80"/>
      <c r="BU24" s="80"/>
      <c r="BV24" s="80"/>
      <c r="BW24" s="80"/>
      <c r="BX24" s="80"/>
      <c r="BY24" s="80"/>
      <c r="BZ24" s="81"/>
      <c r="CA24" s="79">
        <v>5.11</v>
      </c>
      <c r="CB24" s="80"/>
      <c r="CC24" s="80"/>
      <c r="CD24" s="80"/>
      <c r="CE24" s="80"/>
      <c r="CF24" s="80"/>
      <c r="CG24" s="80"/>
      <c r="CH24" s="81"/>
      <c r="CI24" s="118">
        <v>0.36</v>
      </c>
      <c r="CJ24" s="119"/>
      <c r="CK24" s="119"/>
      <c r="CL24" s="119"/>
      <c r="CM24" s="119"/>
      <c r="CN24" s="119"/>
      <c r="CO24" s="119"/>
      <c r="CP24" s="120"/>
      <c r="CQ24" s="79"/>
      <c r="CR24" s="80"/>
      <c r="CS24" s="80"/>
      <c r="CT24" s="80"/>
      <c r="CU24" s="80"/>
      <c r="CV24" s="80"/>
      <c r="CW24" s="80"/>
      <c r="CX24" s="81"/>
      <c r="CY24" s="118">
        <f>3.68323+0.27071+0.947144</f>
        <v>4.901084</v>
      </c>
      <c r="CZ24" s="119"/>
      <c r="DA24" s="119"/>
      <c r="DB24" s="119"/>
      <c r="DC24" s="119"/>
      <c r="DD24" s="119"/>
      <c r="DE24" s="119"/>
      <c r="DF24" s="120"/>
      <c r="DG24" s="79"/>
      <c r="DH24" s="80"/>
      <c r="DI24" s="80"/>
      <c r="DJ24" s="80"/>
      <c r="DK24" s="80"/>
      <c r="DL24" s="80"/>
      <c r="DM24" s="80"/>
      <c r="DN24" s="81"/>
      <c r="DO24" s="118"/>
      <c r="DP24" s="119"/>
      <c r="DQ24" s="119"/>
      <c r="DR24" s="119"/>
      <c r="DS24" s="119"/>
      <c r="DT24" s="119"/>
      <c r="DU24" s="119"/>
      <c r="DV24" s="120"/>
      <c r="DW24" s="36">
        <v>5.71</v>
      </c>
      <c r="DX24" s="37"/>
      <c r="DY24" s="37"/>
      <c r="DZ24" s="37"/>
      <c r="EA24" s="37"/>
      <c r="EB24" s="37"/>
      <c r="EC24" s="37"/>
      <c r="ED24" s="37"/>
      <c r="EE24" s="38"/>
      <c r="EF24" s="151"/>
      <c r="EG24" s="37"/>
      <c r="EH24" s="37"/>
      <c r="EI24" s="37"/>
      <c r="EJ24" s="37"/>
      <c r="EK24" s="37"/>
      <c r="EL24" s="37"/>
      <c r="EM24" s="37"/>
      <c r="EN24" s="38"/>
      <c r="EO24" s="36">
        <v>5.71</v>
      </c>
      <c r="EP24" s="37"/>
      <c r="EQ24" s="37"/>
      <c r="ER24" s="37"/>
      <c r="ES24" s="37"/>
      <c r="ET24" s="37"/>
      <c r="EU24" s="37"/>
      <c r="EV24" s="37"/>
      <c r="EW24" s="38"/>
      <c r="EX24" s="151"/>
      <c r="EY24" s="37"/>
      <c r="EZ24" s="37"/>
      <c r="FA24" s="37"/>
      <c r="FB24" s="37"/>
      <c r="FC24" s="37"/>
      <c r="FD24" s="37"/>
      <c r="FE24" s="37"/>
      <c r="FF24" s="38"/>
      <c r="FG24" s="36"/>
      <c r="FH24" s="42"/>
      <c r="FI24" s="42"/>
      <c r="FJ24" s="42"/>
      <c r="FK24" s="42"/>
      <c r="FL24" s="42"/>
      <c r="FM24" s="42"/>
      <c r="FN24" s="42"/>
      <c r="FO24" s="42"/>
      <c r="FP24" s="42"/>
      <c r="FQ24" s="43"/>
      <c r="FR24" s="36">
        <v>-0.10108399999999929</v>
      </c>
      <c r="FS24" s="42"/>
      <c r="FT24" s="42"/>
      <c r="FU24" s="42"/>
      <c r="FV24" s="42"/>
      <c r="FW24" s="42"/>
      <c r="FX24" s="42"/>
      <c r="FY24" s="42"/>
      <c r="FZ24" s="42"/>
      <c r="GA24" s="43"/>
      <c r="GB24" s="48"/>
      <c r="GC24" s="37"/>
      <c r="GD24" s="37"/>
      <c r="GE24" s="37"/>
      <c r="GF24" s="37"/>
      <c r="GG24" s="38"/>
      <c r="GH24" s="36">
        <v>-0.10108399999999929</v>
      </c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3"/>
      <c r="GT24" s="48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8"/>
      <c r="HF24" s="49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1"/>
    </row>
    <row r="25" spans="1:236" s="3" customFormat="1" ht="20.25">
      <c r="A25" s="101" t="s">
        <v>20</v>
      </c>
      <c r="B25" s="102"/>
      <c r="C25" s="102"/>
      <c r="D25" s="102"/>
      <c r="E25" s="103"/>
      <c r="F25" s="33" t="s">
        <v>63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147"/>
      <c r="AJ25" s="30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89">
        <v>6.38</v>
      </c>
      <c r="AV25" s="90"/>
      <c r="AW25" s="90"/>
      <c r="AX25" s="90"/>
      <c r="AY25" s="90"/>
      <c r="AZ25" s="90"/>
      <c r="BA25" s="90"/>
      <c r="BB25" s="91"/>
      <c r="BC25" s="92">
        <f>BS25+CI25+CY25+DO25</f>
        <v>4.140288</v>
      </c>
      <c r="BD25" s="93"/>
      <c r="BE25" s="93"/>
      <c r="BF25" s="93"/>
      <c r="BG25" s="93"/>
      <c r="BH25" s="93"/>
      <c r="BI25" s="93"/>
      <c r="BJ25" s="94"/>
      <c r="BK25" s="86">
        <v>0.9</v>
      </c>
      <c r="BL25" s="87"/>
      <c r="BM25" s="87"/>
      <c r="BN25" s="87"/>
      <c r="BO25" s="87"/>
      <c r="BP25" s="87"/>
      <c r="BQ25" s="87"/>
      <c r="BR25" s="88"/>
      <c r="BS25" s="89">
        <v>0.89</v>
      </c>
      <c r="BT25" s="90"/>
      <c r="BU25" s="90"/>
      <c r="BV25" s="90"/>
      <c r="BW25" s="90"/>
      <c r="BX25" s="90"/>
      <c r="BY25" s="90"/>
      <c r="BZ25" s="91"/>
      <c r="CA25" s="86">
        <v>5</v>
      </c>
      <c r="CB25" s="87"/>
      <c r="CC25" s="87"/>
      <c r="CD25" s="87"/>
      <c r="CE25" s="87"/>
      <c r="CF25" s="87"/>
      <c r="CG25" s="87"/>
      <c r="CH25" s="88"/>
      <c r="CI25" s="89">
        <v>0.59</v>
      </c>
      <c r="CJ25" s="90"/>
      <c r="CK25" s="90"/>
      <c r="CL25" s="90"/>
      <c r="CM25" s="90"/>
      <c r="CN25" s="90"/>
      <c r="CO25" s="90"/>
      <c r="CP25" s="91"/>
      <c r="CQ25" s="89">
        <v>0.48</v>
      </c>
      <c r="CR25" s="90"/>
      <c r="CS25" s="90"/>
      <c r="CT25" s="90"/>
      <c r="CU25" s="90"/>
      <c r="CV25" s="90"/>
      <c r="CW25" s="90"/>
      <c r="CX25" s="91"/>
      <c r="CY25" s="68">
        <f>0.361453</f>
        <v>0.361453</v>
      </c>
      <c r="CZ25" s="69"/>
      <c r="DA25" s="69"/>
      <c r="DB25" s="69"/>
      <c r="DC25" s="69"/>
      <c r="DD25" s="69"/>
      <c r="DE25" s="69"/>
      <c r="DF25" s="70"/>
      <c r="DG25" s="89"/>
      <c r="DH25" s="90"/>
      <c r="DI25" s="90"/>
      <c r="DJ25" s="90"/>
      <c r="DK25" s="90"/>
      <c r="DL25" s="90"/>
      <c r="DM25" s="90"/>
      <c r="DN25" s="91"/>
      <c r="DO25" s="68">
        <f>1.158308+1.140527</f>
        <v>2.298835</v>
      </c>
      <c r="DP25" s="69"/>
      <c r="DQ25" s="69"/>
      <c r="DR25" s="69"/>
      <c r="DS25" s="69"/>
      <c r="DT25" s="69"/>
      <c r="DU25" s="69"/>
      <c r="DV25" s="70"/>
      <c r="DW25" s="36">
        <v>4.14</v>
      </c>
      <c r="DX25" s="37"/>
      <c r="DY25" s="37"/>
      <c r="DZ25" s="37"/>
      <c r="EA25" s="37"/>
      <c r="EB25" s="37"/>
      <c r="EC25" s="37"/>
      <c r="ED25" s="37"/>
      <c r="EE25" s="38"/>
      <c r="EF25" s="39">
        <v>2.299</v>
      </c>
      <c r="EG25" s="40"/>
      <c r="EH25" s="40"/>
      <c r="EI25" s="40"/>
      <c r="EJ25" s="40"/>
      <c r="EK25" s="40"/>
      <c r="EL25" s="40"/>
      <c r="EM25" s="40"/>
      <c r="EN25" s="41"/>
      <c r="EO25" s="36">
        <v>4.14</v>
      </c>
      <c r="EP25" s="37"/>
      <c r="EQ25" s="37"/>
      <c r="ER25" s="37"/>
      <c r="ES25" s="37"/>
      <c r="ET25" s="37"/>
      <c r="EU25" s="37"/>
      <c r="EV25" s="37"/>
      <c r="EW25" s="38"/>
      <c r="EX25" s="39">
        <v>2.299</v>
      </c>
      <c r="EY25" s="40"/>
      <c r="EZ25" s="40"/>
      <c r="FA25" s="40"/>
      <c r="FB25" s="40"/>
      <c r="FC25" s="40"/>
      <c r="FD25" s="40"/>
      <c r="FE25" s="40"/>
      <c r="FF25" s="41"/>
      <c r="FG25" s="36"/>
      <c r="FH25" s="42"/>
      <c r="FI25" s="42"/>
      <c r="FJ25" s="42"/>
      <c r="FK25" s="42"/>
      <c r="FL25" s="42"/>
      <c r="FM25" s="42"/>
      <c r="FN25" s="42"/>
      <c r="FO25" s="42"/>
      <c r="FP25" s="42"/>
      <c r="FQ25" s="43"/>
      <c r="FR25" s="27">
        <v>2.239712</v>
      </c>
      <c r="FS25" s="28"/>
      <c r="FT25" s="28"/>
      <c r="FU25" s="28"/>
      <c r="FV25" s="28"/>
      <c r="FW25" s="28"/>
      <c r="FX25" s="28"/>
      <c r="FY25" s="28"/>
      <c r="FZ25" s="28"/>
      <c r="GA25" s="29"/>
      <c r="GB25" s="30"/>
      <c r="GC25" s="31"/>
      <c r="GD25" s="31"/>
      <c r="GE25" s="31"/>
      <c r="GF25" s="31"/>
      <c r="GG25" s="32"/>
      <c r="GH25" s="27">
        <v>2.239712</v>
      </c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9"/>
      <c r="GT25" s="30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2"/>
      <c r="HF25" s="33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5"/>
    </row>
    <row r="26" spans="1:236" s="3" customFormat="1" ht="15" customHeight="1">
      <c r="A26" s="101" t="s">
        <v>31</v>
      </c>
      <c r="B26" s="102"/>
      <c r="C26" s="102"/>
      <c r="D26" s="102"/>
      <c r="E26" s="103"/>
      <c r="F26" s="104" t="s">
        <v>64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6"/>
      <c r="AJ26" s="30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89">
        <v>3.78</v>
      </c>
      <c r="AV26" s="90"/>
      <c r="AW26" s="90"/>
      <c r="AX26" s="90"/>
      <c r="AY26" s="90"/>
      <c r="AZ26" s="90"/>
      <c r="BA26" s="90"/>
      <c r="BB26" s="91"/>
      <c r="BC26" s="92">
        <f t="shared" si="0"/>
        <v>3.282276</v>
      </c>
      <c r="BD26" s="93"/>
      <c r="BE26" s="93"/>
      <c r="BF26" s="93"/>
      <c r="BG26" s="93"/>
      <c r="BH26" s="93"/>
      <c r="BI26" s="93"/>
      <c r="BJ26" s="94"/>
      <c r="BK26" s="86">
        <v>0.5</v>
      </c>
      <c r="BL26" s="87"/>
      <c r="BM26" s="87"/>
      <c r="BN26" s="87"/>
      <c r="BO26" s="87"/>
      <c r="BP26" s="87"/>
      <c r="BQ26" s="87"/>
      <c r="BR26" s="88"/>
      <c r="BS26" s="89">
        <v>1.17</v>
      </c>
      <c r="BT26" s="90"/>
      <c r="BU26" s="90"/>
      <c r="BV26" s="90"/>
      <c r="BW26" s="90"/>
      <c r="BX26" s="90"/>
      <c r="BY26" s="90"/>
      <c r="BZ26" s="91"/>
      <c r="CA26" s="89">
        <v>1.28</v>
      </c>
      <c r="CB26" s="90"/>
      <c r="CC26" s="90"/>
      <c r="CD26" s="90"/>
      <c r="CE26" s="90"/>
      <c r="CF26" s="90"/>
      <c r="CG26" s="90"/>
      <c r="CH26" s="91"/>
      <c r="CI26" s="68"/>
      <c r="CJ26" s="69"/>
      <c r="CK26" s="69"/>
      <c r="CL26" s="69"/>
      <c r="CM26" s="69"/>
      <c r="CN26" s="69"/>
      <c r="CO26" s="69"/>
      <c r="CP26" s="70"/>
      <c r="CQ26" s="86">
        <v>2</v>
      </c>
      <c r="CR26" s="87"/>
      <c r="CS26" s="87"/>
      <c r="CT26" s="87"/>
      <c r="CU26" s="87"/>
      <c r="CV26" s="87"/>
      <c r="CW26" s="87"/>
      <c r="CX26" s="88"/>
      <c r="CY26" s="68">
        <f>0.368678+0.490289+1.253309</f>
        <v>2.112276</v>
      </c>
      <c r="CZ26" s="69"/>
      <c r="DA26" s="69"/>
      <c r="DB26" s="69"/>
      <c r="DC26" s="69"/>
      <c r="DD26" s="69"/>
      <c r="DE26" s="69"/>
      <c r="DF26" s="70"/>
      <c r="DG26" s="89"/>
      <c r="DH26" s="90"/>
      <c r="DI26" s="90"/>
      <c r="DJ26" s="90"/>
      <c r="DK26" s="90"/>
      <c r="DL26" s="90"/>
      <c r="DM26" s="90"/>
      <c r="DN26" s="91"/>
      <c r="DO26" s="68"/>
      <c r="DP26" s="69"/>
      <c r="DQ26" s="69"/>
      <c r="DR26" s="69"/>
      <c r="DS26" s="69"/>
      <c r="DT26" s="69"/>
      <c r="DU26" s="69"/>
      <c r="DV26" s="70"/>
      <c r="DW26" s="36">
        <v>3.28</v>
      </c>
      <c r="DX26" s="37"/>
      <c r="DY26" s="37"/>
      <c r="DZ26" s="37"/>
      <c r="EA26" s="37"/>
      <c r="EB26" s="37"/>
      <c r="EC26" s="37"/>
      <c r="ED26" s="37"/>
      <c r="EE26" s="38"/>
      <c r="EF26" s="39"/>
      <c r="EG26" s="40"/>
      <c r="EH26" s="40"/>
      <c r="EI26" s="40"/>
      <c r="EJ26" s="40"/>
      <c r="EK26" s="40"/>
      <c r="EL26" s="40"/>
      <c r="EM26" s="40"/>
      <c r="EN26" s="41"/>
      <c r="EO26" s="36">
        <v>3.28</v>
      </c>
      <c r="EP26" s="37"/>
      <c r="EQ26" s="37"/>
      <c r="ER26" s="37"/>
      <c r="ES26" s="37"/>
      <c r="ET26" s="37"/>
      <c r="EU26" s="37"/>
      <c r="EV26" s="37"/>
      <c r="EW26" s="38"/>
      <c r="EX26" s="39"/>
      <c r="EY26" s="40"/>
      <c r="EZ26" s="40"/>
      <c r="FA26" s="40"/>
      <c r="FB26" s="40"/>
      <c r="FC26" s="40"/>
      <c r="FD26" s="40"/>
      <c r="FE26" s="40"/>
      <c r="FF26" s="41"/>
      <c r="FG26" s="36"/>
      <c r="FH26" s="42"/>
      <c r="FI26" s="42"/>
      <c r="FJ26" s="42"/>
      <c r="FK26" s="42"/>
      <c r="FL26" s="42"/>
      <c r="FM26" s="42"/>
      <c r="FN26" s="42"/>
      <c r="FO26" s="42"/>
      <c r="FP26" s="42"/>
      <c r="FQ26" s="43"/>
      <c r="FR26" s="27">
        <v>0.49772399999999983</v>
      </c>
      <c r="FS26" s="28"/>
      <c r="FT26" s="28"/>
      <c r="FU26" s="28"/>
      <c r="FV26" s="28"/>
      <c r="FW26" s="28"/>
      <c r="FX26" s="28"/>
      <c r="FY26" s="28"/>
      <c r="FZ26" s="28"/>
      <c r="GA26" s="29"/>
      <c r="GB26" s="30"/>
      <c r="GC26" s="31"/>
      <c r="GD26" s="31"/>
      <c r="GE26" s="31"/>
      <c r="GF26" s="31"/>
      <c r="GG26" s="32"/>
      <c r="GH26" s="27">
        <v>0.49772399999999983</v>
      </c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9"/>
      <c r="GT26" s="30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2"/>
      <c r="HF26" s="33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5"/>
    </row>
    <row r="27" spans="1:236" ht="15" customHeight="1">
      <c r="A27" s="101" t="s">
        <v>32</v>
      </c>
      <c r="B27" s="102"/>
      <c r="C27" s="102"/>
      <c r="D27" s="102"/>
      <c r="E27" s="103"/>
      <c r="F27" s="104" t="s">
        <v>65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6"/>
      <c r="AJ27" s="30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89">
        <v>3.98</v>
      </c>
      <c r="AV27" s="90"/>
      <c r="AW27" s="90"/>
      <c r="AX27" s="90"/>
      <c r="AY27" s="90"/>
      <c r="AZ27" s="90"/>
      <c r="BA27" s="90"/>
      <c r="BB27" s="91"/>
      <c r="BC27" s="92">
        <f t="shared" si="0"/>
        <v>4.752128</v>
      </c>
      <c r="BD27" s="93"/>
      <c r="BE27" s="93"/>
      <c r="BF27" s="93"/>
      <c r="BG27" s="93"/>
      <c r="BH27" s="93"/>
      <c r="BI27" s="93"/>
      <c r="BJ27" s="94"/>
      <c r="BK27" s="86"/>
      <c r="BL27" s="87"/>
      <c r="BM27" s="87"/>
      <c r="BN27" s="87"/>
      <c r="BO27" s="87"/>
      <c r="BP27" s="87"/>
      <c r="BQ27" s="87"/>
      <c r="BR27" s="88"/>
      <c r="BS27" s="89">
        <v>0.02</v>
      </c>
      <c r="BT27" s="90"/>
      <c r="BU27" s="90"/>
      <c r="BV27" s="90"/>
      <c r="BW27" s="90"/>
      <c r="BX27" s="90"/>
      <c r="BY27" s="90"/>
      <c r="BZ27" s="91"/>
      <c r="CA27" s="89">
        <v>1.5</v>
      </c>
      <c r="CB27" s="90"/>
      <c r="CC27" s="90"/>
      <c r="CD27" s="90"/>
      <c r="CE27" s="90"/>
      <c r="CF27" s="90"/>
      <c r="CG27" s="90"/>
      <c r="CH27" s="91"/>
      <c r="CI27" s="68">
        <v>0.85</v>
      </c>
      <c r="CJ27" s="69"/>
      <c r="CK27" s="69"/>
      <c r="CL27" s="69"/>
      <c r="CM27" s="69"/>
      <c r="CN27" s="69"/>
      <c r="CO27" s="69"/>
      <c r="CP27" s="70"/>
      <c r="CQ27" s="89">
        <v>2.48</v>
      </c>
      <c r="CR27" s="90"/>
      <c r="CS27" s="90"/>
      <c r="CT27" s="90"/>
      <c r="CU27" s="90"/>
      <c r="CV27" s="90"/>
      <c r="CW27" s="90"/>
      <c r="CX27" s="91"/>
      <c r="CY27" s="68">
        <f>0.841928+1.550611+0.319695+0.382961+0.786933</f>
        <v>3.882128</v>
      </c>
      <c r="CZ27" s="69"/>
      <c r="DA27" s="69"/>
      <c r="DB27" s="69"/>
      <c r="DC27" s="69"/>
      <c r="DD27" s="69"/>
      <c r="DE27" s="69"/>
      <c r="DF27" s="70"/>
      <c r="DG27" s="89"/>
      <c r="DH27" s="90"/>
      <c r="DI27" s="90"/>
      <c r="DJ27" s="90"/>
      <c r="DK27" s="90"/>
      <c r="DL27" s="90"/>
      <c r="DM27" s="90"/>
      <c r="DN27" s="91"/>
      <c r="DO27" s="68"/>
      <c r="DP27" s="69"/>
      <c r="DQ27" s="69"/>
      <c r="DR27" s="69"/>
      <c r="DS27" s="69"/>
      <c r="DT27" s="69"/>
      <c r="DU27" s="69"/>
      <c r="DV27" s="70"/>
      <c r="DW27" s="36">
        <v>4.75</v>
      </c>
      <c r="DX27" s="37"/>
      <c r="DY27" s="37"/>
      <c r="DZ27" s="37"/>
      <c r="EA27" s="37"/>
      <c r="EB27" s="37"/>
      <c r="EC27" s="37"/>
      <c r="ED27" s="37"/>
      <c r="EE27" s="38"/>
      <c r="EF27" s="39"/>
      <c r="EG27" s="40"/>
      <c r="EH27" s="40"/>
      <c r="EI27" s="40"/>
      <c r="EJ27" s="40"/>
      <c r="EK27" s="40"/>
      <c r="EL27" s="40"/>
      <c r="EM27" s="40"/>
      <c r="EN27" s="41"/>
      <c r="EO27" s="36">
        <v>4.75</v>
      </c>
      <c r="EP27" s="37"/>
      <c r="EQ27" s="37"/>
      <c r="ER27" s="37"/>
      <c r="ES27" s="37"/>
      <c r="ET27" s="37"/>
      <c r="EU27" s="37"/>
      <c r="EV27" s="37"/>
      <c r="EW27" s="38"/>
      <c r="EX27" s="39"/>
      <c r="EY27" s="40"/>
      <c r="EZ27" s="40"/>
      <c r="FA27" s="40"/>
      <c r="FB27" s="40"/>
      <c r="FC27" s="40"/>
      <c r="FD27" s="40"/>
      <c r="FE27" s="40"/>
      <c r="FF27" s="41"/>
      <c r="FG27" s="36"/>
      <c r="FH27" s="42"/>
      <c r="FI27" s="42"/>
      <c r="FJ27" s="42"/>
      <c r="FK27" s="42"/>
      <c r="FL27" s="42"/>
      <c r="FM27" s="42"/>
      <c r="FN27" s="42"/>
      <c r="FO27" s="42"/>
      <c r="FP27" s="42"/>
      <c r="FQ27" s="43"/>
      <c r="FR27" s="27">
        <v>-0.7721279999999999</v>
      </c>
      <c r="FS27" s="28"/>
      <c r="FT27" s="28"/>
      <c r="FU27" s="28"/>
      <c r="FV27" s="28"/>
      <c r="FW27" s="28"/>
      <c r="FX27" s="28"/>
      <c r="FY27" s="28"/>
      <c r="FZ27" s="28"/>
      <c r="GA27" s="29"/>
      <c r="GB27" s="30"/>
      <c r="GC27" s="31"/>
      <c r="GD27" s="31"/>
      <c r="GE27" s="31"/>
      <c r="GF27" s="31"/>
      <c r="GG27" s="32"/>
      <c r="GH27" s="27">
        <v>-0.7721279999999999</v>
      </c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9"/>
      <c r="GT27" s="30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2"/>
      <c r="HF27" s="33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5"/>
    </row>
    <row r="28" spans="1:236" s="3" customFormat="1" ht="20.25">
      <c r="A28" s="101" t="s">
        <v>33</v>
      </c>
      <c r="B28" s="102"/>
      <c r="C28" s="102"/>
      <c r="D28" s="102"/>
      <c r="E28" s="103"/>
      <c r="F28" s="33" t="s">
        <v>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147"/>
      <c r="AJ28" s="30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89">
        <v>2.58</v>
      </c>
      <c r="AV28" s="90"/>
      <c r="AW28" s="90"/>
      <c r="AX28" s="90"/>
      <c r="AY28" s="90"/>
      <c r="AZ28" s="90"/>
      <c r="BA28" s="90"/>
      <c r="BB28" s="91"/>
      <c r="BC28" s="92">
        <f t="shared" si="0"/>
        <v>1.62</v>
      </c>
      <c r="BD28" s="93"/>
      <c r="BE28" s="93"/>
      <c r="BF28" s="93"/>
      <c r="BG28" s="93"/>
      <c r="BH28" s="93"/>
      <c r="BI28" s="93"/>
      <c r="BJ28" s="94"/>
      <c r="BK28" s="86"/>
      <c r="BL28" s="87"/>
      <c r="BM28" s="87"/>
      <c r="BN28" s="87"/>
      <c r="BO28" s="87"/>
      <c r="BP28" s="87"/>
      <c r="BQ28" s="87"/>
      <c r="BR28" s="88"/>
      <c r="BS28" s="89"/>
      <c r="BT28" s="90"/>
      <c r="BU28" s="90"/>
      <c r="BV28" s="90"/>
      <c r="BW28" s="90"/>
      <c r="BX28" s="90"/>
      <c r="BY28" s="90"/>
      <c r="BZ28" s="91"/>
      <c r="CA28" s="89">
        <v>2.58</v>
      </c>
      <c r="CB28" s="90"/>
      <c r="CC28" s="90"/>
      <c r="CD28" s="90"/>
      <c r="CE28" s="90"/>
      <c r="CF28" s="90"/>
      <c r="CG28" s="90"/>
      <c r="CH28" s="91"/>
      <c r="CI28" s="89">
        <v>1.62</v>
      </c>
      <c r="CJ28" s="90"/>
      <c r="CK28" s="90"/>
      <c r="CL28" s="90"/>
      <c r="CM28" s="90"/>
      <c r="CN28" s="90"/>
      <c r="CO28" s="90"/>
      <c r="CP28" s="91"/>
      <c r="CQ28" s="89"/>
      <c r="CR28" s="90"/>
      <c r="CS28" s="90"/>
      <c r="CT28" s="90"/>
      <c r="CU28" s="90"/>
      <c r="CV28" s="90"/>
      <c r="CW28" s="90"/>
      <c r="CX28" s="91"/>
      <c r="CY28" s="89"/>
      <c r="CZ28" s="90"/>
      <c r="DA28" s="90"/>
      <c r="DB28" s="90"/>
      <c r="DC28" s="90"/>
      <c r="DD28" s="90"/>
      <c r="DE28" s="90"/>
      <c r="DF28" s="91"/>
      <c r="DG28" s="89"/>
      <c r="DH28" s="90"/>
      <c r="DI28" s="90"/>
      <c r="DJ28" s="90"/>
      <c r="DK28" s="90"/>
      <c r="DL28" s="90"/>
      <c r="DM28" s="90"/>
      <c r="DN28" s="91"/>
      <c r="DO28" s="68"/>
      <c r="DP28" s="69"/>
      <c r="DQ28" s="69"/>
      <c r="DR28" s="69"/>
      <c r="DS28" s="69"/>
      <c r="DT28" s="69"/>
      <c r="DU28" s="69"/>
      <c r="DV28" s="70"/>
      <c r="DW28" s="36">
        <v>1.62</v>
      </c>
      <c r="DX28" s="37"/>
      <c r="DY28" s="37"/>
      <c r="DZ28" s="37"/>
      <c r="EA28" s="37"/>
      <c r="EB28" s="37"/>
      <c r="EC28" s="37"/>
      <c r="ED28" s="37"/>
      <c r="EE28" s="38"/>
      <c r="EF28" s="39"/>
      <c r="EG28" s="40"/>
      <c r="EH28" s="40"/>
      <c r="EI28" s="40"/>
      <c r="EJ28" s="40"/>
      <c r="EK28" s="40"/>
      <c r="EL28" s="40"/>
      <c r="EM28" s="40"/>
      <c r="EN28" s="41"/>
      <c r="EO28" s="36">
        <v>1.62</v>
      </c>
      <c r="EP28" s="37"/>
      <c r="EQ28" s="37"/>
      <c r="ER28" s="37"/>
      <c r="ES28" s="37"/>
      <c r="ET28" s="37"/>
      <c r="EU28" s="37"/>
      <c r="EV28" s="37"/>
      <c r="EW28" s="38"/>
      <c r="EX28" s="39"/>
      <c r="EY28" s="40"/>
      <c r="EZ28" s="40"/>
      <c r="FA28" s="40"/>
      <c r="FB28" s="40"/>
      <c r="FC28" s="40"/>
      <c r="FD28" s="40"/>
      <c r="FE28" s="40"/>
      <c r="FF28" s="41"/>
      <c r="FG28" s="36"/>
      <c r="FH28" s="42"/>
      <c r="FI28" s="42"/>
      <c r="FJ28" s="42"/>
      <c r="FK28" s="42"/>
      <c r="FL28" s="42"/>
      <c r="FM28" s="42"/>
      <c r="FN28" s="42"/>
      <c r="FO28" s="42"/>
      <c r="FP28" s="42"/>
      <c r="FQ28" s="43"/>
      <c r="FR28" s="27">
        <v>0.96</v>
      </c>
      <c r="FS28" s="28"/>
      <c r="FT28" s="28"/>
      <c r="FU28" s="28"/>
      <c r="FV28" s="28"/>
      <c r="FW28" s="28"/>
      <c r="FX28" s="28"/>
      <c r="FY28" s="28"/>
      <c r="FZ28" s="28"/>
      <c r="GA28" s="29"/>
      <c r="GB28" s="30"/>
      <c r="GC28" s="31"/>
      <c r="GD28" s="31"/>
      <c r="GE28" s="31"/>
      <c r="GF28" s="31"/>
      <c r="GG28" s="32"/>
      <c r="GH28" s="27">
        <v>0.96</v>
      </c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9"/>
      <c r="GT28" s="30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2"/>
      <c r="HF28" s="33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5"/>
    </row>
    <row r="29" spans="1:236" s="3" customFormat="1" ht="20.25">
      <c r="A29" s="101" t="s">
        <v>36</v>
      </c>
      <c r="B29" s="102"/>
      <c r="C29" s="102"/>
      <c r="D29" s="102"/>
      <c r="E29" s="103"/>
      <c r="F29" s="33" t="s">
        <v>67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147"/>
      <c r="AJ29" s="30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89">
        <v>5.21</v>
      </c>
      <c r="AV29" s="90"/>
      <c r="AW29" s="90"/>
      <c r="AX29" s="90"/>
      <c r="AY29" s="90"/>
      <c r="AZ29" s="90"/>
      <c r="BA29" s="90"/>
      <c r="BB29" s="91"/>
      <c r="BC29" s="92">
        <f t="shared" si="0"/>
        <v>5.75</v>
      </c>
      <c r="BD29" s="93"/>
      <c r="BE29" s="93"/>
      <c r="BF29" s="93"/>
      <c r="BG29" s="93"/>
      <c r="BH29" s="93"/>
      <c r="BI29" s="93"/>
      <c r="BJ29" s="94"/>
      <c r="BK29" s="86">
        <v>1.8</v>
      </c>
      <c r="BL29" s="87"/>
      <c r="BM29" s="87"/>
      <c r="BN29" s="87"/>
      <c r="BO29" s="87"/>
      <c r="BP29" s="87"/>
      <c r="BQ29" s="87"/>
      <c r="BR29" s="88"/>
      <c r="BS29" s="89">
        <v>1.88</v>
      </c>
      <c r="BT29" s="90"/>
      <c r="BU29" s="90"/>
      <c r="BV29" s="90"/>
      <c r="BW29" s="90"/>
      <c r="BX29" s="90"/>
      <c r="BY29" s="90"/>
      <c r="BZ29" s="91"/>
      <c r="CA29" s="89">
        <v>3.41</v>
      </c>
      <c r="CB29" s="90"/>
      <c r="CC29" s="90"/>
      <c r="CD29" s="90"/>
      <c r="CE29" s="90"/>
      <c r="CF29" s="90"/>
      <c r="CG29" s="90"/>
      <c r="CH29" s="91"/>
      <c r="CI29" s="68">
        <v>3.87</v>
      </c>
      <c r="CJ29" s="69"/>
      <c r="CK29" s="69"/>
      <c r="CL29" s="69"/>
      <c r="CM29" s="69"/>
      <c r="CN29" s="69"/>
      <c r="CO29" s="69"/>
      <c r="CP29" s="70"/>
      <c r="CQ29" s="89"/>
      <c r="CR29" s="90"/>
      <c r="CS29" s="90"/>
      <c r="CT29" s="90"/>
      <c r="CU29" s="90"/>
      <c r="CV29" s="90"/>
      <c r="CW29" s="90"/>
      <c r="CX29" s="91"/>
      <c r="CY29" s="89"/>
      <c r="CZ29" s="90"/>
      <c r="DA29" s="90"/>
      <c r="DB29" s="90"/>
      <c r="DC29" s="90"/>
      <c r="DD29" s="90"/>
      <c r="DE29" s="90"/>
      <c r="DF29" s="91"/>
      <c r="DG29" s="89"/>
      <c r="DH29" s="90"/>
      <c r="DI29" s="90"/>
      <c r="DJ29" s="90"/>
      <c r="DK29" s="90"/>
      <c r="DL29" s="90"/>
      <c r="DM29" s="90"/>
      <c r="DN29" s="91"/>
      <c r="DO29" s="68"/>
      <c r="DP29" s="69"/>
      <c r="DQ29" s="69"/>
      <c r="DR29" s="69"/>
      <c r="DS29" s="69"/>
      <c r="DT29" s="69"/>
      <c r="DU29" s="69"/>
      <c r="DV29" s="70"/>
      <c r="DW29" s="36">
        <v>5.75</v>
      </c>
      <c r="DX29" s="37"/>
      <c r="DY29" s="37"/>
      <c r="DZ29" s="37"/>
      <c r="EA29" s="37"/>
      <c r="EB29" s="37"/>
      <c r="EC29" s="37"/>
      <c r="ED29" s="37"/>
      <c r="EE29" s="38"/>
      <c r="EF29" s="39"/>
      <c r="EG29" s="40"/>
      <c r="EH29" s="40"/>
      <c r="EI29" s="40"/>
      <c r="EJ29" s="40"/>
      <c r="EK29" s="40"/>
      <c r="EL29" s="40"/>
      <c r="EM29" s="40"/>
      <c r="EN29" s="41"/>
      <c r="EO29" s="36">
        <v>5.75</v>
      </c>
      <c r="EP29" s="37"/>
      <c r="EQ29" s="37"/>
      <c r="ER29" s="37"/>
      <c r="ES29" s="37"/>
      <c r="ET29" s="37"/>
      <c r="EU29" s="37"/>
      <c r="EV29" s="37"/>
      <c r="EW29" s="38"/>
      <c r="EX29" s="39"/>
      <c r="EY29" s="40"/>
      <c r="EZ29" s="40"/>
      <c r="FA29" s="40"/>
      <c r="FB29" s="40"/>
      <c r="FC29" s="40"/>
      <c r="FD29" s="40"/>
      <c r="FE29" s="40"/>
      <c r="FF29" s="41"/>
      <c r="FG29" s="36"/>
      <c r="FH29" s="42"/>
      <c r="FI29" s="42"/>
      <c r="FJ29" s="42"/>
      <c r="FK29" s="42"/>
      <c r="FL29" s="42"/>
      <c r="FM29" s="42"/>
      <c r="FN29" s="42"/>
      <c r="FO29" s="42"/>
      <c r="FP29" s="42"/>
      <c r="FQ29" s="43"/>
      <c r="FR29" s="27">
        <v>-0.54</v>
      </c>
      <c r="FS29" s="28"/>
      <c r="FT29" s="28"/>
      <c r="FU29" s="28"/>
      <c r="FV29" s="28"/>
      <c r="FW29" s="28"/>
      <c r="FX29" s="28"/>
      <c r="FY29" s="28"/>
      <c r="FZ29" s="28"/>
      <c r="GA29" s="29"/>
      <c r="GB29" s="30"/>
      <c r="GC29" s="31"/>
      <c r="GD29" s="31"/>
      <c r="GE29" s="31"/>
      <c r="GF29" s="31"/>
      <c r="GG29" s="32"/>
      <c r="GH29" s="27">
        <v>-0.54</v>
      </c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9"/>
      <c r="GT29" s="30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2"/>
      <c r="HF29" s="33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5"/>
    </row>
    <row r="30" spans="1:236" s="3" customFormat="1" ht="20.25">
      <c r="A30" s="101" t="s">
        <v>37</v>
      </c>
      <c r="B30" s="102"/>
      <c r="C30" s="102"/>
      <c r="D30" s="102"/>
      <c r="E30" s="103"/>
      <c r="F30" s="33" t="s">
        <v>68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147"/>
      <c r="AJ30" s="30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89">
        <v>3.14</v>
      </c>
      <c r="AV30" s="90"/>
      <c r="AW30" s="90"/>
      <c r="AX30" s="90"/>
      <c r="AY30" s="90"/>
      <c r="AZ30" s="90"/>
      <c r="BA30" s="90"/>
      <c r="BB30" s="91"/>
      <c r="BC30" s="92">
        <f t="shared" si="0"/>
        <v>4.42</v>
      </c>
      <c r="BD30" s="93"/>
      <c r="BE30" s="93"/>
      <c r="BF30" s="93"/>
      <c r="BG30" s="93"/>
      <c r="BH30" s="93"/>
      <c r="BI30" s="93"/>
      <c r="BJ30" s="94"/>
      <c r="BK30" s="86">
        <v>1.3</v>
      </c>
      <c r="BL30" s="87"/>
      <c r="BM30" s="87"/>
      <c r="BN30" s="87"/>
      <c r="BO30" s="87"/>
      <c r="BP30" s="87"/>
      <c r="BQ30" s="87"/>
      <c r="BR30" s="88"/>
      <c r="BS30" s="86">
        <v>1.33</v>
      </c>
      <c r="BT30" s="87"/>
      <c r="BU30" s="87"/>
      <c r="BV30" s="87"/>
      <c r="BW30" s="87"/>
      <c r="BX30" s="87"/>
      <c r="BY30" s="87"/>
      <c r="BZ30" s="88"/>
      <c r="CA30" s="89">
        <v>1.84</v>
      </c>
      <c r="CB30" s="90"/>
      <c r="CC30" s="90"/>
      <c r="CD30" s="90"/>
      <c r="CE30" s="90"/>
      <c r="CF30" s="90"/>
      <c r="CG30" s="90"/>
      <c r="CH30" s="91"/>
      <c r="CI30" s="68">
        <v>3.09</v>
      </c>
      <c r="CJ30" s="69"/>
      <c r="CK30" s="69"/>
      <c r="CL30" s="69"/>
      <c r="CM30" s="69"/>
      <c r="CN30" s="69"/>
      <c r="CO30" s="69"/>
      <c r="CP30" s="70"/>
      <c r="CQ30" s="68"/>
      <c r="CR30" s="69"/>
      <c r="CS30" s="69"/>
      <c r="CT30" s="69"/>
      <c r="CU30" s="69"/>
      <c r="CV30" s="69"/>
      <c r="CW30" s="69"/>
      <c r="CX30" s="70"/>
      <c r="CY30" s="89"/>
      <c r="CZ30" s="90"/>
      <c r="DA30" s="90"/>
      <c r="DB30" s="90"/>
      <c r="DC30" s="90"/>
      <c r="DD30" s="90"/>
      <c r="DE30" s="90"/>
      <c r="DF30" s="91"/>
      <c r="DG30" s="89"/>
      <c r="DH30" s="90"/>
      <c r="DI30" s="90"/>
      <c r="DJ30" s="90"/>
      <c r="DK30" s="90"/>
      <c r="DL30" s="90"/>
      <c r="DM30" s="90"/>
      <c r="DN30" s="91"/>
      <c r="DO30" s="68"/>
      <c r="DP30" s="69"/>
      <c r="DQ30" s="69"/>
      <c r="DR30" s="69"/>
      <c r="DS30" s="69"/>
      <c r="DT30" s="69"/>
      <c r="DU30" s="69"/>
      <c r="DV30" s="70"/>
      <c r="DW30" s="36">
        <v>4.42</v>
      </c>
      <c r="DX30" s="37"/>
      <c r="DY30" s="37"/>
      <c r="DZ30" s="37"/>
      <c r="EA30" s="37"/>
      <c r="EB30" s="37"/>
      <c r="EC30" s="37"/>
      <c r="ED30" s="37"/>
      <c r="EE30" s="38"/>
      <c r="EF30" s="39"/>
      <c r="EG30" s="40"/>
      <c r="EH30" s="40"/>
      <c r="EI30" s="40"/>
      <c r="EJ30" s="40"/>
      <c r="EK30" s="40"/>
      <c r="EL30" s="40"/>
      <c r="EM30" s="40"/>
      <c r="EN30" s="41"/>
      <c r="EO30" s="36">
        <v>4.42</v>
      </c>
      <c r="EP30" s="37"/>
      <c r="EQ30" s="37"/>
      <c r="ER30" s="37"/>
      <c r="ES30" s="37"/>
      <c r="ET30" s="37"/>
      <c r="EU30" s="37"/>
      <c r="EV30" s="37"/>
      <c r="EW30" s="38"/>
      <c r="EX30" s="39"/>
      <c r="EY30" s="40"/>
      <c r="EZ30" s="40"/>
      <c r="FA30" s="40"/>
      <c r="FB30" s="40"/>
      <c r="FC30" s="40"/>
      <c r="FD30" s="40"/>
      <c r="FE30" s="40"/>
      <c r="FF30" s="41"/>
      <c r="FG30" s="36"/>
      <c r="FH30" s="42"/>
      <c r="FI30" s="42"/>
      <c r="FJ30" s="42"/>
      <c r="FK30" s="42"/>
      <c r="FL30" s="42"/>
      <c r="FM30" s="42"/>
      <c r="FN30" s="42"/>
      <c r="FO30" s="42"/>
      <c r="FP30" s="42"/>
      <c r="FQ30" s="43"/>
      <c r="FR30" s="27">
        <v>-1.2799999999999998</v>
      </c>
      <c r="FS30" s="28"/>
      <c r="FT30" s="28"/>
      <c r="FU30" s="28"/>
      <c r="FV30" s="28"/>
      <c r="FW30" s="28"/>
      <c r="FX30" s="28"/>
      <c r="FY30" s="28"/>
      <c r="FZ30" s="28"/>
      <c r="GA30" s="29"/>
      <c r="GB30" s="30"/>
      <c r="GC30" s="31"/>
      <c r="GD30" s="31"/>
      <c r="GE30" s="31"/>
      <c r="GF30" s="31"/>
      <c r="GG30" s="32"/>
      <c r="GH30" s="27">
        <v>-1.2799999999999998</v>
      </c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9"/>
      <c r="GT30" s="30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2"/>
      <c r="HF30" s="33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5"/>
    </row>
    <row r="31" spans="1:236" s="3" customFormat="1" ht="20.25">
      <c r="A31" s="101" t="s">
        <v>38</v>
      </c>
      <c r="B31" s="102"/>
      <c r="C31" s="102"/>
      <c r="D31" s="102"/>
      <c r="E31" s="103"/>
      <c r="F31" s="33" t="s">
        <v>69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147"/>
      <c r="AJ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89">
        <v>2.81</v>
      </c>
      <c r="AV31" s="90"/>
      <c r="AW31" s="90"/>
      <c r="AX31" s="90"/>
      <c r="AY31" s="90"/>
      <c r="AZ31" s="90"/>
      <c r="BA31" s="90"/>
      <c r="BB31" s="91"/>
      <c r="BC31" s="92">
        <f t="shared" si="0"/>
        <v>2.787706</v>
      </c>
      <c r="BD31" s="93"/>
      <c r="BE31" s="93"/>
      <c r="BF31" s="93"/>
      <c r="BG31" s="93"/>
      <c r="BH31" s="93"/>
      <c r="BI31" s="93"/>
      <c r="BJ31" s="94"/>
      <c r="BK31" s="86">
        <v>0.5</v>
      </c>
      <c r="BL31" s="87"/>
      <c r="BM31" s="87"/>
      <c r="BN31" s="87"/>
      <c r="BO31" s="87"/>
      <c r="BP31" s="87"/>
      <c r="BQ31" s="87"/>
      <c r="BR31" s="88"/>
      <c r="BS31" s="89">
        <v>0.45</v>
      </c>
      <c r="BT31" s="90"/>
      <c r="BU31" s="90"/>
      <c r="BV31" s="90"/>
      <c r="BW31" s="90"/>
      <c r="BX31" s="90"/>
      <c r="BY31" s="90"/>
      <c r="BZ31" s="91"/>
      <c r="CA31" s="86">
        <v>1.6</v>
      </c>
      <c r="CB31" s="87"/>
      <c r="CC31" s="87"/>
      <c r="CD31" s="87"/>
      <c r="CE31" s="87"/>
      <c r="CF31" s="87"/>
      <c r="CG31" s="87"/>
      <c r="CH31" s="88"/>
      <c r="CI31" s="68">
        <v>0.31</v>
      </c>
      <c r="CJ31" s="69"/>
      <c r="CK31" s="69"/>
      <c r="CL31" s="69"/>
      <c r="CM31" s="69"/>
      <c r="CN31" s="69"/>
      <c r="CO31" s="69"/>
      <c r="CP31" s="70"/>
      <c r="CQ31" s="89">
        <v>0.71</v>
      </c>
      <c r="CR31" s="90"/>
      <c r="CS31" s="90"/>
      <c r="CT31" s="90"/>
      <c r="CU31" s="90"/>
      <c r="CV31" s="90"/>
      <c r="CW31" s="90"/>
      <c r="CX31" s="91"/>
      <c r="CY31" s="68">
        <f>1.616797+0.276577+0.099591+0.010259+0.024482</f>
        <v>2.027706</v>
      </c>
      <c r="CZ31" s="69"/>
      <c r="DA31" s="69"/>
      <c r="DB31" s="69"/>
      <c r="DC31" s="69"/>
      <c r="DD31" s="69"/>
      <c r="DE31" s="69"/>
      <c r="DF31" s="70"/>
      <c r="DG31" s="89"/>
      <c r="DH31" s="90"/>
      <c r="DI31" s="90"/>
      <c r="DJ31" s="90"/>
      <c r="DK31" s="90"/>
      <c r="DL31" s="90"/>
      <c r="DM31" s="90"/>
      <c r="DN31" s="91"/>
      <c r="DO31" s="68"/>
      <c r="DP31" s="69"/>
      <c r="DQ31" s="69"/>
      <c r="DR31" s="69"/>
      <c r="DS31" s="69"/>
      <c r="DT31" s="69"/>
      <c r="DU31" s="69"/>
      <c r="DV31" s="70"/>
      <c r="DW31" s="36">
        <v>2.79</v>
      </c>
      <c r="DX31" s="37"/>
      <c r="DY31" s="37"/>
      <c r="DZ31" s="37"/>
      <c r="EA31" s="37"/>
      <c r="EB31" s="37"/>
      <c r="EC31" s="37"/>
      <c r="ED31" s="37"/>
      <c r="EE31" s="38"/>
      <c r="EF31" s="39"/>
      <c r="EG31" s="40"/>
      <c r="EH31" s="40"/>
      <c r="EI31" s="40"/>
      <c r="EJ31" s="40"/>
      <c r="EK31" s="40"/>
      <c r="EL31" s="40"/>
      <c r="EM31" s="40"/>
      <c r="EN31" s="41"/>
      <c r="EO31" s="36">
        <v>2.79</v>
      </c>
      <c r="EP31" s="37"/>
      <c r="EQ31" s="37"/>
      <c r="ER31" s="37"/>
      <c r="ES31" s="37"/>
      <c r="ET31" s="37"/>
      <c r="EU31" s="37"/>
      <c r="EV31" s="37"/>
      <c r="EW31" s="38"/>
      <c r="EX31" s="39"/>
      <c r="EY31" s="40"/>
      <c r="EZ31" s="40"/>
      <c r="FA31" s="40"/>
      <c r="FB31" s="40"/>
      <c r="FC31" s="40"/>
      <c r="FD31" s="40"/>
      <c r="FE31" s="40"/>
      <c r="FF31" s="41"/>
      <c r="FG31" s="36"/>
      <c r="FH31" s="42"/>
      <c r="FI31" s="42"/>
      <c r="FJ31" s="42"/>
      <c r="FK31" s="42"/>
      <c r="FL31" s="42"/>
      <c r="FM31" s="42"/>
      <c r="FN31" s="42"/>
      <c r="FO31" s="42"/>
      <c r="FP31" s="42"/>
      <c r="FQ31" s="43"/>
      <c r="FR31" s="27">
        <v>0.022294000000000036</v>
      </c>
      <c r="FS31" s="28"/>
      <c r="FT31" s="28"/>
      <c r="FU31" s="28"/>
      <c r="FV31" s="28"/>
      <c r="FW31" s="28"/>
      <c r="FX31" s="28"/>
      <c r="FY31" s="28"/>
      <c r="FZ31" s="28"/>
      <c r="GA31" s="29"/>
      <c r="GB31" s="30"/>
      <c r="GC31" s="31"/>
      <c r="GD31" s="31"/>
      <c r="GE31" s="31"/>
      <c r="GF31" s="31"/>
      <c r="GG31" s="32"/>
      <c r="GH31" s="27">
        <v>0.022294000000000036</v>
      </c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9"/>
      <c r="GT31" s="30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2"/>
      <c r="HF31" s="33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5"/>
    </row>
    <row r="32" spans="1:236" s="3" customFormat="1" ht="20.25">
      <c r="A32" s="101" t="s">
        <v>39</v>
      </c>
      <c r="B32" s="102"/>
      <c r="C32" s="102"/>
      <c r="D32" s="102"/>
      <c r="E32" s="103"/>
      <c r="F32" s="33" t="s">
        <v>70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147"/>
      <c r="AJ32" s="30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89">
        <v>3.1</v>
      </c>
      <c r="AV32" s="90"/>
      <c r="AW32" s="90"/>
      <c r="AX32" s="90"/>
      <c r="AY32" s="90"/>
      <c r="AZ32" s="90"/>
      <c r="BA32" s="90"/>
      <c r="BB32" s="91"/>
      <c r="BC32" s="148">
        <f>BS32+CI32+CY32+DO32</f>
        <v>2.799304</v>
      </c>
      <c r="BD32" s="149"/>
      <c r="BE32" s="149"/>
      <c r="BF32" s="149"/>
      <c r="BG32" s="149"/>
      <c r="BH32" s="149"/>
      <c r="BI32" s="149"/>
      <c r="BJ32" s="150"/>
      <c r="BK32" s="86"/>
      <c r="BL32" s="87"/>
      <c r="BM32" s="87"/>
      <c r="BN32" s="87"/>
      <c r="BO32" s="87"/>
      <c r="BP32" s="87"/>
      <c r="BQ32" s="87"/>
      <c r="BR32" s="88"/>
      <c r="BS32" s="89"/>
      <c r="BT32" s="90"/>
      <c r="BU32" s="90"/>
      <c r="BV32" s="90"/>
      <c r="BW32" s="90"/>
      <c r="BX32" s="90"/>
      <c r="BY32" s="90"/>
      <c r="BZ32" s="91"/>
      <c r="CA32" s="89">
        <v>0.5</v>
      </c>
      <c r="CB32" s="90"/>
      <c r="CC32" s="90"/>
      <c r="CD32" s="90"/>
      <c r="CE32" s="90"/>
      <c r="CF32" s="90"/>
      <c r="CG32" s="90"/>
      <c r="CH32" s="91"/>
      <c r="CI32" s="89">
        <v>0.57</v>
      </c>
      <c r="CJ32" s="90"/>
      <c r="CK32" s="90"/>
      <c r="CL32" s="90"/>
      <c r="CM32" s="90"/>
      <c r="CN32" s="90"/>
      <c r="CO32" s="90"/>
      <c r="CP32" s="91"/>
      <c r="CQ32" s="89">
        <v>2.6</v>
      </c>
      <c r="CR32" s="90"/>
      <c r="CS32" s="90"/>
      <c r="CT32" s="90"/>
      <c r="CU32" s="90"/>
      <c r="CV32" s="90"/>
      <c r="CW32" s="90"/>
      <c r="CX32" s="91"/>
      <c r="CY32" s="68">
        <f>2.229304</f>
        <v>2.229304</v>
      </c>
      <c r="CZ32" s="69"/>
      <c r="DA32" s="69"/>
      <c r="DB32" s="69"/>
      <c r="DC32" s="69"/>
      <c r="DD32" s="69"/>
      <c r="DE32" s="69"/>
      <c r="DF32" s="70"/>
      <c r="DG32" s="86"/>
      <c r="DH32" s="87"/>
      <c r="DI32" s="87"/>
      <c r="DJ32" s="87"/>
      <c r="DK32" s="87"/>
      <c r="DL32" s="87"/>
      <c r="DM32" s="87"/>
      <c r="DN32" s="88"/>
      <c r="DO32" s="68"/>
      <c r="DP32" s="69"/>
      <c r="DQ32" s="69"/>
      <c r="DR32" s="69"/>
      <c r="DS32" s="69"/>
      <c r="DT32" s="69"/>
      <c r="DU32" s="69"/>
      <c r="DV32" s="70"/>
      <c r="DW32" s="36">
        <v>2.8</v>
      </c>
      <c r="DX32" s="37"/>
      <c r="DY32" s="37"/>
      <c r="DZ32" s="37"/>
      <c r="EA32" s="37"/>
      <c r="EB32" s="37"/>
      <c r="EC32" s="37"/>
      <c r="ED32" s="37"/>
      <c r="EE32" s="38"/>
      <c r="EF32" s="39"/>
      <c r="EG32" s="40"/>
      <c r="EH32" s="40"/>
      <c r="EI32" s="40"/>
      <c r="EJ32" s="40"/>
      <c r="EK32" s="40"/>
      <c r="EL32" s="40"/>
      <c r="EM32" s="40"/>
      <c r="EN32" s="41"/>
      <c r="EO32" s="36">
        <v>2.8</v>
      </c>
      <c r="EP32" s="37"/>
      <c r="EQ32" s="37"/>
      <c r="ER32" s="37"/>
      <c r="ES32" s="37"/>
      <c r="ET32" s="37"/>
      <c r="EU32" s="37"/>
      <c r="EV32" s="37"/>
      <c r="EW32" s="38"/>
      <c r="EX32" s="39"/>
      <c r="EY32" s="40"/>
      <c r="EZ32" s="40"/>
      <c r="FA32" s="40"/>
      <c r="FB32" s="40"/>
      <c r="FC32" s="40"/>
      <c r="FD32" s="40"/>
      <c r="FE32" s="40"/>
      <c r="FF32" s="41"/>
      <c r="FG32" s="36"/>
      <c r="FH32" s="42"/>
      <c r="FI32" s="42"/>
      <c r="FJ32" s="42"/>
      <c r="FK32" s="42"/>
      <c r="FL32" s="42"/>
      <c r="FM32" s="42"/>
      <c r="FN32" s="42"/>
      <c r="FO32" s="42"/>
      <c r="FP32" s="42"/>
      <c r="FQ32" s="43"/>
      <c r="FR32" s="27">
        <v>0.3006960000000003</v>
      </c>
      <c r="FS32" s="28"/>
      <c r="FT32" s="28"/>
      <c r="FU32" s="28"/>
      <c r="FV32" s="28"/>
      <c r="FW32" s="28"/>
      <c r="FX32" s="28"/>
      <c r="FY32" s="28"/>
      <c r="FZ32" s="28"/>
      <c r="GA32" s="29"/>
      <c r="GB32" s="30"/>
      <c r="GC32" s="31"/>
      <c r="GD32" s="31"/>
      <c r="GE32" s="31"/>
      <c r="GF32" s="31"/>
      <c r="GG32" s="32"/>
      <c r="GH32" s="27">
        <v>0.3006960000000003</v>
      </c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9"/>
      <c r="GT32" s="30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2"/>
      <c r="HF32" s="33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5"/>
    </row>
    <row r="33" spans="1:236" s="3" customFormat="1" ht="20.25">
      <c r="A33" s="101" t="s">
        <v>40</v>
      </c>
      <c r="B33" s="102"/>
      <c r="C33" s="102"/>
      <c r="D33" s="102"/>
      <c r="E33" s="103"/>
      <c r="F33" s="33" t="s">
        <v>71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147"/>
      <c r="AJ33" s="30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89">
        <v>3.45</v>
      </c>
      <c r="AV33" s="90"/>
      <c r="AW33" s="90"/>
      <c r="AX33" s="90"/>
      <c r="AY33" s="90"/>
      <c r="AZ33" s="90"/>
      <c r="BA33" s="90"/>
      <c r="BB33" s="91"/>
      <c r="BC33" s="92">
        <f>BS33+CI33+CY33+DO33</f>
        <v>3.263711</v>
      </c>
      <c r="BD33" s="93"/>
      <c r="BE33" s="93"/>
      <c r="BF33" s="93"/>
      <c r="BG33" s="93"/>
      <c r="BH33" s="93"/>
      <c r="BI33" s="93"/>
      <c r="BJ33" s="94"/>
      <c r="BK33" s="86"/>
      <c r="BL33" s="87"/>
      <c r="BM33" s="87"/>
      <c r="BN33" s="87"/>
      <c r="BO33" s="87"/>
      <c r="BP33" s="87"/>
      <c r="BQ33" s="87"/>
      <c r="BR33" s="88"/>
      <c r="BS33" s="89"/>
      <c r="BT33" s="90"/>
      <c r="BU33" s="90"/>
      <c r="BV33" s="90"/>
      <c r="BW33" s="90"/>
      <c r="BX33" s="90"/>
      <c r="BY33" s="90"/>
      <c r="BZ33" s="91"/>
      <c r="CA33" s="89">
        <v>1.3</v>
      </c>
      <c r="CB33" s="90"/>
      <c r="CC33" s="90"/>
      <c r="CD33" s="90"/>
      <c r="CE33" s="90"/>
      <c r="CF33" s="90"/>
      <c r="CG33" s="90"/>
      <c r="CH33" s="91"/>
      <c r="CI33" s="68">
        <v>0.74</v>
      </c>
      <c r="CJ33" s="69"/>
      <c r="CK33" s="69"/>
      <c r="CL33" s="69"/>
      <c r="CM33" s="69"/>
      <c r="CN33" s="69"/>
      <c r="CO33" s="69"/>
      <c r="CP33" s="70"/>
      <c r="CQ33" s="89">
        <v>2.15</v>
      </c>
      <c r="CR33" s="90"/>
      <c r="CS33" s="90"/>
      <c r="CT33" s="90"/>
      <c r="CU33" s="90"/>
      <c r="CV33" s="90"/>
      <c r="CW33" s="90"/>
      <c r="CX33" s="91"/>
      <c r="CY33" s="68">
        <f>1.81772+0.705991</f>
        <v>2.523711</v>
      </c>
      <c r="CZ33" s="69"/>
      <c r="DA33" s="69"/>
      <c r="DB33" s="69"/>
      <c r="DC33" s="69"/>
      <c r="DD33" s="69"/>
      <c r="DE33" s="69"/>
      <c r="DF33" s="70"/>
      <c r="DG33" s="89"/>
      <c r="DH33" s="90"/>
      <c r="DI33" s="90"/>
      <c r="DJ33" s="90"/>
      <c r="DK33" s="90"/>
      <c r="DL33" s="90"/>
      <c r="DM33" s="90"/>
      <c r="DN33" s="91"/>
      <c r="DO33" s="68"/>
      <c r="DP33" s="69"/>
      <c r="DQ33" s="69"/>
      <c r="DR33" s="69"/>
      <c r="DS33" s="69"/>
      <c r="DT33" s="69"/>
      <c r="DU33" s="69"/>
      <c r="DV33" s="70"/>
      <c r="DW33" s="36">
        <v>3.26</v>
      </c>
      <c r="DX33" s="37"/>
      <c r="DY33" s="37"/>
      <c r="DZ33" s="37"/>
      <c r="EA33" s="37"/>
      <c r="EB33" s="37"/>
      <c r="EC33" s="37"/>
      <c r="ED33" s="37"/>
      <c r="EE33" s="38"/>
      <c r="EF33" s="39"/>
      <c r="EG33" s="40"/>
      <c r="EH33" s="40"/>
      <c r="EI33" s="40"/>
      <c r="EJ33" s="40"/>
      <c r="EK33" s="40"/>
      <c r="EL33" s="40"/>
      <c r="EM33" s="40"/>
      <c r="EN33" s="41"/>
      <c r="EO33" s="36">
        <v>3.26</v>
      </c>
      <c r="EP33" s="37"/>
      <c r="EQ33" s="37"/>
      <c r="ER33" s="37"/>
      <c r="ES33" s="37"/>
      <c r="ET33" s="37"/>
      <c r="EU33" s="37"/>
      <c r="EV33" s="37"/>
      <c r="EW33" s="38"/>
      <c r="EX33" s="39"/>
      <c r="EY33" s="40"/>
      <c r="EZ33" s="40"/>
      <c r="FA33" s="40"/>
      <c r="FB33" s="40"/>
      <c r="FC33" s="40"/>
      <c r="FD33" s="40"/>
      <c r="FE33" s="40"/>
      <c r="FF33" s="41"/>
      <c r="FG33" s="36"/>
      <c r="FH33" s="42"/>
      <c r="FI33" s="42"/>
      <c r="FJ33" s="42"/>
      <c r="FK33" s="42"/>
      <c r="FL33" s="42"/>
      <c r="FM33" s="42"/>
      <c r="FN33" s="42"/>
      <c r="FO33" s="42"/>
      <c r="FP33" s="42"/>
      <c r="FQ33" s="43"/>
      <c r="FR33" s="27">
        <v>0.18628900000000037</v>
      </c>
      <c r="FS33" s="28"/>
      <c r="FT33" s="28"/>
      <c r="FU33" s="28"/>
      <c r="FV33" s="28"/>
      <c r="FW33" s="28"/>
      <c r="FX33" s="28"/>
      <c r="FY33" s="28"/>
      <c r="FZ33" s="28"/>
      <c r="GA33" s="29"/>
      <c r="GB33" s="30"/>
      <c r="GC33" s="31"/>
      <c r="GD33" s="31"/>
      <c r="GE33" s="31"/>
      <c r="GF33" s="31"/>
      <c r="GG33" s="32"/>
      <c r="GH33" s="27">
        <v>0.18628900000000037</v>
      </c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9"/>
      <c r="GT33" s="30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2"/>
      <c r="HF33" s="33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5"/>
    </row>
    <row r="34" spans="1:236" s="3" customFormat="1" ht="20.25">
      <c r="A34" s="101" t="s">
        <v>41</v>
      </c>
      <c r="B34" s="102"/>
      <c r="C34" s="102"/>
      <c r="D34" s="102"/>
      <c r="E34" s="103"/>
      <c r="F34" s="33" t="s">
        <v>72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147"/>
      <c r="AJ34" s="30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89">
        <v>4.79</v>
      </c>
      <c r="AV34" s="90"/>
      <c r="AW34" s="90"/>
      <c r="AX34" s="90"/>
      <c r="AY34" s="90"/>
      <c r="AZ34" s="90"/>
      <c r="BA34" s="90"/>
      <c r="BB34" s="91"/>
      <c r="BC34" s="92">
        <f>BS34+CI34+CY34+DO34</f>
        <v>3.712191</v>
      </c>
      <c r="BD34" s="93"/>
      <c r="BE34" s="93"/>
      <c r="BF34" s="93"/>
      <c r="BG34" s="93"/>
      <c r="BH34" s="93"/>
      <c r="BI34" s="93"/>
      <c r="BJ34" s="94"/>
      <c r="BK34" s="86"/>
      <c r="BL34" s="87"/>
      <c r="BM34" s="87"/>
      <c r="BN34" s="87"/>
      <c r="BO34" s="87"/>
      <c r="BP34" s="87"/>
      <c r="BQ34" s="87"/>
      <c r="BR34" s="88"/>
      <c r="BS34" s="89"/>
      <c r="BT34" s="90"/>
      <c r="BU34" s="90"/>
      <c r="BV34" s="90"/>
      <c r="BW34" s="90"/>
      <c r="BX34" s="90"/>
      <c r="BY34" s="90"/>
      <c r="BZ34" s="91"/>
      <c r="CA34" s="86">
        <v>1</v>
      </c>
      <c r="CB34" s="87"/>
      <c r="CC34" s="87"/>
      <c r="CD34" s="87"/>
      <c r="CE34" s="87"/>
      <c r="CF34" s="87"/>
      <c r="CG34" s="87"/>
      <c r="CH34" s="88"/>
      <c r="CI34" s="68">
        <v>0.3</v>
      </c>
      <c r="CJ34" s="69"/>
      <c r="CK34" s="69"/>
      <c r="CL34" s="69"/>
      <c r="CM34" s="69"/>
      <c r="CN34" s="69"/>
      <c r="CO34" s="69"/>
      <c r="CP34" s="70"/>
      <c r="CQ34" s="89">
        <v>3.79</v>
      </c>
      <c r="CR34" s="90"/>
      <c r="CS34" s="90"/>
      <c r="CT34" s="90"/>
      <c r="CU34" s="90"/>
      <c r="CV34" s="90"/>
      <c r="CW34" s="90"/>
      <c r="CX34" s="91"/>
      <c r="CY34" s="68">
        <f>0.069564+1.441462+1.901165</f>
        <v>3.412191</v>
      </c>
      <c r="CZ34" s="69"/>
      <c r="DA34" s="69"/>
      <c r="DB34" s="69"/>
      <c r="DC34" s="69"/>
      <c r="DD34" s="69"/>
      <c r="DE34" s="69"/>
      <c r="DF34" s="70"/>
      <c r="DG34" s="89"/>
      <c r="DH34" s="90"/>
      <c r="DI34" s="90"/>
      <c r="DJ34" s="90"/>
      <c r="DK34" s="90"/>
      <c r="DL34" s="90"/>
      <c r="DM34" s="90"/>
      <c r="DN34" s="91"/>
      <c r="DO34" s="68"/>
      <c r="DP34" s="69"/>
      <c r="DQ34" s="69"/>
      <c r="DR34" s="69"/>
      <c r="DS34" s="69"/>
      <c r="DT34" s="69"/>
      <c r="DU34" s="69"/>
      <c r="DV34" s="70"/>
      <c r="DW34" s="36">
        <v>3.71</v>
      </c>
      <c r="DX34" s="37"/>
      <c r="DY34" s="37"/>
      <c r="DZ34" s="37"/>
      <c r="EA34" s="37"/>
      <c r="EB34" s="37"/>
      <c r="EC34" s="37"/>
      <c r="ED34" s="37"/>
      <c r="EE34" s="38"/>
      <c r="EF34" s="39"/>
      <c r="EG34" s="40"/>
      <c r="EH34" s="40"/>
      <c r="EI34" s="40"/>
      <c r="EJ34" s="40"/>
      <c r="EK34" s="40"/>
      <c r="EL34" s="40"/>
      <c r="EM34" s="40"/>
      <c r="EN34" s="41"/>
      <c r="EO34" s="36">
        <v>3.71</v>
      </c>
      <c r="EP34" s="37"/>
      <c r="EQ34" s="37"/>
      <c r="ER34" s="37"/>
      <c r="ES34" s="37"/>
      <c r="ET34" s="37"/>
      <c r="EU34" s="37"/>
      <c r="EV34" s="37"/>
      <c r="EW34" s="38"/>
      <c r="EX34" s="39"/>
      <c r="EY34" s="40"/>
      <c r="EZ34" s="40"/>
      <c r="FA34" s="40"/>
      <c r="FB34" s="40"/>
      <c r="FC34" s="40"/>
      <c r="FD34" s="40"/>
      <c r="FE34" s="40"/>
      <c r="FF34" s="41"/>
      <c r="FG34" s="36"/>
      <c r="FH34" s="42"/>
      <c r="FI34" s="42"/>
      <c r="FJ34" s="42"/>
      <c r="FK34" s="42"/>
      <c r="FL34" s="42"/>
      <c r="FM34" s="42"/>
      <c r="FN34" s="42"/>
      <c r="FO34" s="42"/>
      <c r="FP34" s="42"/>
      <c r="FQ34" s="43"/>
      <c r="FR34" s="27">
        <v>1.0778090000000002</v>
      </c>
      <c r="FS34" s="28"/>
      <c r="FT34" s="28"/>
      <c r="FU34" s="28"/>
      <c r="FV34" s="28"/>
      <c r="FW34" s="28"/>
      <c r="FX34" s="28"/>
      <c r="FY34" s="28"/>
      <c r="FZ34" s="28"/>
      <c r="GA34" s="29"/>
      <c r="GB34" s="30"/>
      <c r="GC34" s="31"/>
      <c r="GD34" s="31"/>
      <c r="GE34" s="31"/>
      <c r="GF34" s="31"/>
      <c r="GG34" s="32"/>
      <c r="GH34" s="27">
        <v>1.0778090000000002</v>
      </c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9"/>
      <c r="GT34" s="30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2"/>
      <c r="HF34" s="33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5"/>
    </row>
    <row r="35" spans="1:236" s="3" customFormat="1" ht="20.25">
      <c r="A35" s="101" t="s">
        <v>42</v>
      </c>
      <c r="B35" s="102"/>
      <c r="C35" s="102"/>
      <c r="D35" s="102"/>
      <c r="E35" s="103"/>
      <c r="F35" s="33" t="s">
        <v>86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147"/>
      <c r="AJ35" s="30"/>
      <c r="AK35" s="31"/>
      <c r="AL35" s="31"/>
      <c r="AM35" s="31"/>
      <c r="AN35" s="31"/>
      <c r="AO35" s="31"/>
      <c r="AP35" s="31"/>
      <c r="AQ35" s="31"/>
      <c r="AR35" s="31"/>
      <c r="AS35" s="31"/>
      <c r="AT35" s="32"/>
      <c r="AU35" s="30">
        <v>0.76</v>
      </c>
      <c r="AV35" s="31"/>
      <c r="AW35" s="31"/>
      <c r="AX35" s="31"/>
      <c r="AY35" s="31"/>
      <c r="AZ35" s="31"/>
      <c r="BA35" s="31"/>
      <c r="BB35" s="32"/>
      <c r="BC35" s="92">
        <f>BS35+CI35+CY35+DO35</f>
        <v>1.039951</v>
      </c>
      <c r="BD35" s="93"/>
      <c r="BE35" s="93"/>
      <c r="BF35" s="93"/>
      <c r="BG35" s="93"/>
      <c r="BH35" s="93"/>
      <c r="BI35" s="93"/>
      <c r="BJ35" s="94"/>
      <c r="BK35" s="10"/>
      <c r="BL35" s="11"/>
      <c r="BM35" s="11"/>
      <c r="BN35" s="11"/>
      <c r="BO35" s="11"/>
      <c r="BP35" s="11"/>
      <c r="BQ35" s="11"/>
      <c r="BR35" s="12"/>
      <c r="BS35" s="89">
        <v>0.04</v>
      </c>
      <c r="BT35" s="90"/>
      <c r="BU35" s="90"/>
      <c r="BV35" s="90"/>
      <c r="BW35" s="90"/>
      <c r="BX35" s="90"/>
      <c r="BY35" s="90"/>
      <c r="BZ35" s="91"/>
      <c r="CA35" s="89">
        <v>0.76</v>
      </c>
      <c r="CB35" s="90"/>
      <c r="CC35" s="90"/>
      <c r="CD35" s="90"/>
      <c r="CE35" s="90"/>
      <c r="CF35" s="90"/>
      <c r="CG35" s="90"/>
      <c r="CH35" s="91"/>
      <c r="CI35" s="68">
        <v>0.49</v>
      </c>
      <c r="CJ35" s="69"/>
      <c r="CK35" s="69"/>
      <c r="CL35" s="69"/>
      <c r="CM35" s="69"/>
      <c r="CN35" s="69"/>
      <c r="CO35" s="69"/>
      <c r="CP35" s="70"/>
      <c r="CQ35" s="89"/>
      <c r="CR35" s="90"/>
      <c r="CS35" s="90"/>
      <c r="CT35" s="90"/>
      <c r="CU35" s="90"/>
      <c r="CV35" s="90"/>
      <c r="CW35" s="90"/>
      <c r="CX35" s="91"/>
      <c r="CY35" s="68">
        <f>0.509951</f>
        <v>0.509951</v>
      </c>
      <c r="CZ35" s="69"/>
      <c r="DA35" s="69"/>
      <c r="DB35" s="69"/>
      <c r="DC35" s="69"/>
      <c r="DD35" s="69"/>
      <c r="DE35" s="69"/>
      <c r="DF35" s="70"/>
      <c r="DG35" s="13"/>
      <c r="DH35" s="14"/>
      <c r="DI35" s="14"/>
      <c r="DJ35" s="14"/>
      <c r="DK35" s="14"/>
      <c r="DL35" s="14"/>
      <c r="DM35" s="14"/>
      <c r="DN35" s="15"/>
      <c r="DO35" s="16"/>
      <c r="DP35" s="17"/>
      <c r="DQ35" s="17"/>
      <c r="DR35" s="17"/>
      <c r="DS35" s="17"/>
      <c r="DT35" s="17"/>
      <c r="DU35" s="17"/>
      <c r="DV35" s="18"/>
      <c r="DW35" s="36">
        <v>1.04</v>
      </c>
      <c r="DX35" s="37"/>
      <c r="DY35" s="37"/>
      <c r="DZ35" s="37"/>
      <c r="EA35" s="37"/>
      <c r="EB35" s="37"/>
      <c r="EC35" s="37"/>
      <c r="ED35" s="37"/>
      <c r="EE35" s="38"/>
      <c r="EF35" s="39"/>
      <c r="EG35" s="40"/>
      <c r="EH35" s="40"/>
      <c r="EI35" s="40"/>
      <c r="EJ35" s="40"/>
      <c r="EK35" s="40"/>
      <c r="EL35" s="40"/>
      <c r="EM35" s="40"/>
      <c r="EN35" s="41"/>
      <c r="EO35" s="36">
        <v>1.04</v>
      </c>
      <c r="EP35" s="37"/>
      <c r="EQ35" s="37"/>
      <c r="ER35" s="37"/>
      <c r="ES35" s="37"/>
      <c r="ET35" s="37"/>
      <c r="EU35" s="37"/>
      <c r="EV35" s="37"/>
      <c r="EW35" s="38"/>
      <c r="EX35" s="39"/>
      <c r="EY35" s="40"/>
      <c r="EZ35" s="40"/>
      <c r="FA35" s="40"/>
      <c r="FB35" s="40"/>
      <c r="FC35" s="40"/>
      <c r="FD35" s="40"/>
      <c r="FE35" s="40"/>
      <c r="FF35" s="41"/>
      <c r="FG35" s="36"/>
      <c r="FH35" s="42"/>
      <c r="FI35" s="42"/>
      <c r="FJ35" s="42"/>
      <c r="FK35" s="42"/>
      <c r="FL35" s="42"/>
      <c r="FM35" s="42"/>
      <c r="FN35" s="42"/>
      <c r="FO35" s="42"/>
      <c r="FP35" s="42"/>
      <c r="FQ35" s="43"/>
      <c r="FR35" s="27">
        <v>-0.27995100000000006</v>
      </c>
      <c r="FS35" s="28"/>
      <c r="FT35" s="28"/>
      <c r="FU35" s="28"/>
      <c r="FV35" s="28"/>
      <c r="FW35" s="28"/>
      <c r="FX35" s="28"/>
      <c r="FY35" s="28"/>
      <c r="FZ35" s="28"/>
      <c r="GA35" s="29"/>
      <c r="GB35" s="30"/>
      <c r="GC35" s="31"/>
      <c r="GD35" s="31"/>
      <c r="GE35" s="31"/>
      <c r="GF35" s="31"/>
      <c r="GG35" s="32"/>
      <c r="GH35" s="27">
        <v>-0.27995100000000006</v>
      </c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9"/>
      <c r="GT35" s="30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2"/>
      <c r="HF35" s="33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5"/>
    </row>
    <row r="36" spans="1:236" s="3" customFormat="1" ht="20.25">
      <c r="A36" s="101" t="s">
        <v>73</v>
      </c>
      <c r="B36" s="102"/>
      <c r="C36" s="102"/>
      <c r="D36" s="102"/>
      <c r="E36" s="103"/>
      <c r="F36" s="33" t="s">
        <v>74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147"/>
      <c r="AJ36" s="30"/>
      <c r="AK36" s="31"/>
      <c r="AL36" s="31"/>
      <c r="AM36" s="31"/>
      <c r="AN36" s="31"/>
      <c r="AO36" s="31"/>
      <c r="AP36" s="31"/>
      <c r="AQ36" s="31"/>
      <c r="AR36" s="31"/>
      <c r="AS36" s="31"/>
      <c r="AT36" s="32"/>
      <c r="AU36" s="30">
        <v>0.99</v>
      </c>
      <c r="AV36" s="31"/>
      <c r="AW36" s="31"/>
      <c r="AX36" s="31"/>
      <c r="AY36" s="31"/>
      <c r="AZ36" s="31"/>
      <c r="BA36" s="31"/>
      <c r="BB36" s="32"/>
      <c r="BC36" s="92">
        <f>BS36+CI36+CY36+DO36</f>
        <v>1.16</v>
      </c>
      <c r="BD36" s="93"/>
      <c r="BE36" s="93"/>
      <c r="BF36" s="93"/>
      <c r="BG36" s="93"/>
      <c r="BH36" s="93"/>
      <c r="BI36" s="93"/>
      <c r="BJ36" s="94"/>
      <c r="BK36" s="86">
        <v>0.5</v>
      </c>
      <c r="BL36" s="87"/>
      <c r="BM36" s="87"/>
      <c r="BN36" s="87"/>
      <c r="BO36" s="87"/>
      <c r="BP36" s="87"/>
      <c r="BQ36" s="87"/>
      <c r="BR36" s="88"/>
      <c r="BS36" s="89">
        <v>0.46</v>
      </c>
      <c r="BT36" s="90"/>
      <c r="BU36" s="90"/>
      <c r="BV36" s="90"/>
      <c r="BW36" s="90"/>
      <c r="BX36" s="90"/>
      <c r="BY36" s="90"/>
      <c r="BZ36" s="91"/>
      <c r="CA36" s="89">
        <v>0.49</v>
      </c>
      <c r="CB36" s="90"/>
      <c r="CC36" s="90"/>
      <c r="CD36" s="90"/>
      <c r="CE36" s="90"/>
      <c r="CF36" s="90"/>
      <c r="CG36" s="90"/>
      <c r="CH36" s="91"/>
      <c r="CI36" s="68">
        <v>0.7</v>
      </c>
      <c r="CJ36" s="69"/>
      <c r="CK36" s="69"/>
      <c r="CL36" s="69"/>
      <c r="CM36" s="69"/>
      <c r="CN36" s="69"/>
      <c r="CO36" s="69"/>
      <c r="CP36" s="70"/>
      <c r="CQ36" s="13"/>
      <c r="CR36" s="14"/>
      <c r="CS36" s="14"/>
      <c r="CT36" s="14"/>
      <c r="CU36" s="14"/>
      <c r="CV36" s="14"/>
      <c r="CW36" s="14"/>
      <c r="CX36" s="15"/>
      <c r="CY36" s="13"/>
      <c r="CZ36" s="14"/>
      <c r="DA36" s="14"/>
      <c r="DB36" s="14"/>
      <c r="DC36" s="14"/>
      <c r="DD36" s="14"/>
      <c r="DE36" s="14"/>
      <c r="DF36" s="15"/>
      <c r="DG36" s="13"/>
      <c r="DH36" s="14"/>
      <c r="DI36" s="14"/>
      <c r="DJ36" s="14"/>
      <c r="DK36" s="14"/>
      <c r="DL36" s="14"/>
      <c r="DM36" s="14"/>
      <c r="DN36" s="15"/>
      <c r="DO36" s="16"/>
      <c r="DP36" s="17"/>
      <c r="DQ36" s="17"/>
      <c r="DR36" s="17"/>
      <c r="DS36" s="17"/>
      <c r="DT36" s="17"/>
      <c r="DU36" s="17"/>
      <c r="DV36" s="18"/>
      <c r="DW36" s="36">
        <v>1.16</v>
      </c>
      <c r="DX36" s="37"/>
      <c r="DY36" s="37"/>
      <c r="DZ36" s="37"/>
      <c r="EA36" s="37"/>
      <c r="EB36" s="37"/>
      <c r="EC36" s="37"/>
      <c r="ED36" s="37"/>
      <c r="EE36" s="38"/>
      <c r="EF36" s="39"/>
      <c r="EG36" s="40"/>
      <c r="EH36" s="40"/>
      <c r="EI36" s="40"/>
      <c r="EJ36" s="40"/>
      <c r="EK36" s="40"/>
      <c r="EL36" s="40"/>
      <c r="EM36" s="40"/>
      <c r="EN36" s="41"/>
      <c r="EO36" s="36">
        <v>1.16</v>
      </c>
      <c r="EP36" s="37"/>
      <c r="EQ36" s="37"/>
      <c r="ER36" s="37"/>
      <c r="ES36" s="37"/>
      <c r="ET36" s="37"/>
      <c r="EU36" s="37"/>
      <c r="EV36" s="37"/>
      <c r="EW36" s="38"/>
      <c r="EX36" s="39"/>
      <c r="EY36" s="40"/>
      <c r="EZ36" s="40"/>
      <c r="FA36" s="40"/>
      <c r="FB36" s="40"/>
      <c r="FC36" s="40"/>
      <c r="FD36" s="40"/>
      <c r="FE36" s="40"/>
      <c r="FF36" s="41"/>
      <c r="FG36" s="36"/>
      <c r="FH36" s="42"/>
      <c r="FI36" s="42"/>
      <c r="FJ36" s="42"/>
      <c r="FK36" s="42"/>
      <c r="FL36" s="42"/>
      <c r="FM36" s="42"/>
      <c r="FN36" s="42"/>
      <c r="FO36" s="42"/>
      <c r="FP36" s="42"/>
      <c r="FQ36" s="43"/>
      <c r="FR36" s="27">
        <v>-0.16999999999999993</v>
      </c>
      <c r="FS36" s="28"/>
      <c r="FT36" s="28"/>
      <c r="FU36" s="28"/>
      <c r="FV36" s="28"/>
      <c r="FW36" s="28"/>
      <c r="FX36" s="28"/>
      <c r="FY36" s="28"/>
      <c r="FZ36" s="28"/>
      <c r="GA36" s="29"/>
      <c r="GB36" s="30"/>
      <c r="GC36" s="31"/>
      <c r="GD36" s="31"/>
      <c r="GE36" s="31"/>
      <c r="GF36" s="31"/>
      <c r="GG36" s="32"/>
      <c r="GH36" s="27">
        <v>-0.16999999999999993</v>
      </c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9"/>
      <c r="GT36" s="30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2"/>
      <c r="HF36" s="33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5"/>
    </row>
    <row r="37" spans="1:236" s="3" customFormat="1" ht="20.25">
      <c r="A37" s="101" t="s">
        <v>75</v>
      </c>
      <c r="B37" s="102"/>
      <c r="C37" s="102"/>
      <c r="D37" s="102"/>
      <c r="E37" s="103"/>
      <c r="F37" s="33" t="s">
        <v>76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147"/>
      <c r="AJ37" s="30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0">
        <v>0.6</v>
      </c>
      <c r="AV37" s="31"/>
      <c r="AW37" s="31"/>
      <c r="AX37" s="31"/>
      <c r="AY37" s="31"/>
      <c r="AZ37" s="31"/>
      <c r="BA37" s="31"/>
      <c r="BB37" s="32"/>
      <c r="BC37" s="92">
        <f>BS37+CI37+CY37+DO37</f>
        <v>0.945276</v>
      </c>
      <c r="BD37" s="93"/>
      <c r="BE37" s="93"/>
      <c r="BF37" s="93"/>
      <c r="BG37" s="93"/>
      <c r="BH37" s="93"/>
      <c r="BI37" s="93"/>
      <c r="BJ37" s="94"/>
      <c r="BK37" s="10"/>
      <c r="BL37" s="11"/>
      <c r="BM37" s="11"/>
      <c r="BN37" s="11"/>
      <c r="BO37" s="11"/>
      <c r="BP37" s="11"/>
      <c r="BQ37" s="11"/>
      <c r="BR37" s="12"/>
      <c r="BS37" s="13"/>
      <c r="BT37" s="14"/>
      <c r="BU37" s="14"/>
      <c r="BV37" s="14"/>
      <c r="BW37" s="14"/>
      <c r="BX37" s="14"/>
      <c r="BY37" s="14"/>
      <c r="BZ37" s="15"/>
      <c r="CA37" s="89">
        <v>0.1</v>
      </c>
      <c r="CB37" s="90"/>
      <c r="CC37" s="90"/>
      <c r="CD37" s="90"/>
      <c r="CE37" s="90"/>
      <c r="CF37" s="90"/>
      <c r="CG37" s="90"/>
      <c r="CH37" s="91"/>
      <c r="CI37" s="68">
        <v>0.22</v>
      </c>
      <c r="CJ37" s="69"/>
      <c r="CK37" s="69"/>
      <c r="CL37" s="69"/>
      <c r="CM37" s="69"/>
      <c r="CN37" s="69"/>
      <c r="CO37" s="69"/>
      <c r="CP37" s="70"/>
      <c r="CQ37" s="89">
        <v>0.5</v>
      </c>
      <c r="CR37" s="90"/>
      <c r="CS37" s="90"/>
      <c r="CT37" s="90"/>
      <c r="CU37" s="90"/>
      <c r="CV37" s="90"/>
      <c r="CW37" s="90"/>
      <c r="CX37" s="91"/>
      <c r="CY37" s="68">
        <f>0.725276</f>
        <v>0.725276</v>
      </c>
      <c r="CZ37" s="69"/>
      <c r="DA37" s="69"/>
      <c r="DB37" s="69"/>
      <c r="DC37" s="69"/>
      <c r="DD37" s="69"/>
      <c r="DE37" s="69"/>
      <c r="DF37" s="70"/>
      <c r="DG37" s="13"/>
      <c r="DH37" s="14"/>
      <c r="DI37" s="14"/>
      <c r="DJ37" s="14"/>
      <c r="DK37" s="14"/>
      <c r="DL37" s="14"/>
      <c r="DM37" s="14"/>
      <c r="DN37" s="15"/>
      <c r="DO37" s="16"/>
      <c r="DP37" s="17"/>
      <c r="DQ37" s="17"/>
      <c r="DR37" s="17"/>
      <c r="DS37" s="17"/>
      <c r="DT37" s="17"/>
      <c r="DU37" s="17"/>
      <c r="DV37" s="18"/>
      <c r="DW37" s="36">
        <v>0.95</v>
      </c>
      <c r="DX37" s="37"/>
      <c r="DY37" s="37"/>
      <c r="DZ37" s="37"/>
      <c r="EA37" s="37"/>
      <c r="EB37" s="37"/>
      <c r="EC37" s="37"/>
      <c r="ED37" s="37"/>
      <c r="EE37" s="38"/>
      <c r="EF37" s="39"/>
      <c r="EG37" s="40"/>
      <c r="EH37" s="40"/>
      <c r="EI37" s="40"/>
      <c r="EJ37" s="40"/>
      <c r="EK37" s="40"/>
      <c r="EL37" s="40"/>
      <c r="EM37" s="40"/>
      <c r="EN37" s="41"/>
      <c r="EO37" s="36">
        <v>0.95</v>
      </c>
      <c r="EP37" s="37"/>
      <c r="EQ37" s="37"/>
      <c r="ER37" s="37"/>
      <c r="ES37" s="37"/>
      <c r="ET37" s="37"/>
      <c r="EU37" s="37"/>
      <c r="EV37" s="37"/>
      <c r="EW37" s="38"/>
      <c r="EX37" s="39"/>
      <c r="EY37" s="40"/>
      <c r="EZ37" s="40"/>
      <c r="FA37" s="40"/>
      <c r="FB37" s="40"/>
      <c r="FC37" s="40"/>
      <c r="FD37" s="40"/>
      <c r="FE37" s="40"/>
      <c r="FF37" s="41"/>
      <c r="FG37" s="36"/>
      <c r="FH37" s="42"/>
      <c r="FI37" s="42"/>
      <c r="FJ37" s="42"/>
      <c r="FK37" s="42"/>
      <c r="FL37" s="42"/>
      <c r="FM37" s="42"/>
      <c r="FN37" s="42"/>
      <c r="FO37" s="42"/>
      <c r="FP37" s="42"/>
      <c r="FQ37" s="43"/>
      <c r="FR37" s="27">
        <v>-0.345276</v>
      </c>
      <c r="FS37" s="28"/>
      <c r="FT37" s="28"/>
      <c r="FU37" s="28"/>
      <c r="FV37" s="28"/>
      <c r="FW37" s="28"/>
      <c r="FX37" s="28"/>
      <c r="FY37" s="28"/>
      <c r="FZ37" s="28"/>
      <c r="GA37" s="29"/>
      <c r="GB37" s="30"/>
      <c r="GC37" s="31"/>
      <c r="GD37" s="31"/>
      <c r="GE37" s="31"/>
      <c r="GF37" s="31"/>
      <c r="GG37" s="32"/>
      <c r="GH37" s="27">
        <v>-0.345276</v>
      </c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9"/>
      <c r="GT37" s="30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2"/>
      <c r="HF37" s="33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5"/>
    </row>
    <row r="38" spans="1:236" s="3" customFormat="1" ht="59.25" customHeight="1" thickBot="1">
      <c r="A38" s="107" t="s">
        <v>80</v>
      </c>
      <c r="B38" s="108"/>
      <c r="C38" s="108"/>
      <c r="D38" s="108"/>
      <c r="E38" s="109"/>
      <c r="F38" s="45" t="s">
        <v>87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152"/>
      <c r="AJ38" s="76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6"/>
      <c r="AV38" s="77"/>
      <c r="AW38" s="77"/>
      <c r="AX38" s="77"/>
      <c r="AY38" s="77"/>
      <c r="AZ38" s="77"/>
      <c r="BA38" s="77"/>
      <c r="BB38" s="78"/>
      <c r="BC38" s="92">
        <f>BS38+CI38+CY38+DO38</f>
        <v>2.191007</v>
      </c>
      <c r="BD38" s="93"/>
      <c r="BE38" s="93"/>
      <c r="BF38" s="93"/>
      <c r="BG38" s="93"/>
      <c r="BH38" s="93"/>
      <c r="BI38" s="93"/>
      <c r="BJ38" s="94"/>
      <c r="BK38" s="82"/>
      <c r="BL38" s="83"/>
      <c r="BM38" s="83"/>
      <c r="BN38" s="83"/>
      <c r="BO38" s="83"/>
      <c r="BP38" s="83"/>
      <c r="BQ38" s="83"/>
      <c r="BR38" s="84"/>
      <c r="BS38" s="95">
        <v>1.36</v>
      </c>
      <c r="BT38" s="96"/>
      <c r="BU38" s="96"/>
      <c r="BV38" s="96"/>
      <c r="BW38" s="96"/>
      <c r="BX38" s="96"/>
      <c r="BY38" s="96"/>
      <c r="BZ38" s="97"/>
      <c r="CA38" s="82"/>
      <c r="CB38" s="83"/>
      <c r="CC38" s="83"/>
      <c r="CD38" s="83"/>
      <c r="CE38" s="83"/>
      <c r="CF38" s="83"/>
      <c r="CG38" s="83"/>
      <c r="CH38" s="84"/>
      <c r="CI38" s="68">
        <v>0.16</v>
      </c>
      <c r="CJ38" s="69"/>
      <c r="CK38" s="69"/>
      <c r="CL38" s="69"/>
      <c r="CM38" s="69"/>
      <c r="CN38" s="69"/>
      <c r="CO38" s="69"/>
      <c r="CP38" s="70"/>
      <c r="CQ38" s="95"/>
      <c r="CR38" s="96"/>
      <c r="CS38" s="96"/>
      <c r="CT38" s="96"/>
      <c r="CU38" s="96"/>
      <c r="CV38" s="96"/>
      <c r="CW38" s="96"/>
      <c r="CX38" s="97"/>
      <c r="CY38" s="98">
        <f>0.29882+0.010884+0.115709+0.144312+0.007958</f>
        <v>0.5776830000000001</v>
      </c>
      <c r="CZ38" s="99"/>
      <c r="DA38" s="99"/>
      <c r="DB38" s="99"/>
      <c r="DC38" s="99"/>
      <c r="DD38" s="99"/>
      <c r="DE38" s="99"/>
      <c r="DF38" s="100"/>
      <c r="DG38" s="82"/>
      <c r="DH38" s="83"/>
      <c r="DI38" s="83"/>
      <c r="DJ38" s="83"/>
      <c r="DK38" s="83"/>
      <c r="DL38" s="83"/>
      <c r="DM38" s="83"/>
      <c r="DN38" s="84"/>
      <c r="DO38" s="98">
        <f>0.030324+0.063</f>
        <v>0.093324</v>
      </c>
      <c r="DP38" s="99"/>
      <c r="DQ38" s="99"/>
      <c r="DR38" s="99"/>
      <c r="DS38" s="99"/>
      <c r="DT38" s="99"/>
      <c r="DU38" s="99"/>
      <c r="DV38" s="100"/>
      <c r="DW38" s="36">
        <v>2.19</v>
      </c>
      <c r="DX38" s="37"/>
      <c r="DY38" s="37"/>
      <c r="DZ38" s="37"/>
      <c r="EA38" s="37"/>
      <c r="EB38" s="37"/>
      <c r="EC38" s="37"/>
      <c r="ED38" s="37"/>
      <c r="EE38" s="38"/>
      <c r="EF38" s="144">
        <v>0.093</v>
      </c>
      <c r="EG38" s="145"/>
      <c r="EH38" s="145"/>
      <c r="EI38" s="145"/>
      <c r="EJ38" s="145"/>
      <c r="EK38" s="145"/>
      <c r="EL38" s="145"/>
      <c r="EM38" s="145"/>
      <c r="EN38" s="146"/>
      <c r="EO38" s="36">
        <v>2.19</v>
      </c>
      <c r="EP38" s="37"/>
      <c r="EQ38" s="37"/>
      <c r="ER38" s="37"/>
      <c r="ES38" s="37"/>
      <c r="ET38" s="37"/>
      <c r="EU38" s="37"/>
      <c r="EV38" s="37"/>
      <c r="EW38" s="38"/>
      <c r="EX38" s="144">
        <v>0.093</v>
      </c>
      <c r="EY38" s="145"/>
      <c r="EZ38" s="145"/>
      <c r="FA38" s="145"/>
      <c r="FB38" s="145"/>
      <c r="FC38" s="145"/>
      <c r="FD38" s="145"/>
      <c r="FE38" s="145"/>
      <c r="FF38" s="146"/>
      <c r="FG38" s="36"/>
      <c r="FH38" s="42"/>
      <c r="FI38" s="42"/>
      <c r="FJ38" s="42"/>
      <c r="FK38" s="42"/>
      <c r="FL38" s="42"/>
      <c r="FM38" s="42"/>
      <c r="FN38" s="42"/>
      <c r="FO38" s="42"/>
      <c r="FP38" s="42"/>
      <c r="FQ38" s="43"/>
      <c r="FR38" s="73">
        <v>-2.191007</v>
      </c>
      <c r="FS38" s="74"/>
      <c r="FT38" s="74"/>
      <c r="FU38" s="74"/>
      <c r="FV38" s="74"/>
      <c r="FW38" s="74"/>
      <c r="FX38" s="74"/>
      <c r="FY38" s="74"/>
      <c r="FZ38" s="74"/>
      <c r="GA38" s="75"/>
      <c r="GB38" s="76"/>
      <c r="GC38" s="77"/>
      <c r="GD38" s="77"/>
      <c r="GE38" s="77"/>
      <c r="GF38" s="77"/>
      <c r="GG38" s="78"/>
      <c r="GH38" s="73">
        <v>-2.191007</v>
      </c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5"/>
      <c r="GT38" s="76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8"/>
      <c r="HF38" s="45" t="s">
        <v>96</v>
      </c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7"/>
    </row>
    <row r="39" spans="1:236" s="3" customFormat="1" ht="58.5" customHeight="1" thickBot="1">
      <c r="A39" s="63"/>
      <c r="B39" s="63"/>
      <c r="C39" s="63"/>
      <c r="D39" s="63"/>
      <c r="E39" s="63"/>
      <c r="F39" s="156" t="s">
        <v>35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141">
        <f>SUM(AU40)</f>
        <v>3.71</v>
      </c>
      <c r="AV39" s="141"/>
      <c r="AW39" s="141"/>
      <c r="AX39" s="141"/>
      <c r="AY39" s="141"/>
      <c r="AZ39" s="141"/>
      <c r="BA39" s="141"/>
      <c r="BB39" s="141"/>
      <c r="BC39" s="62">
        <f>SUM(BC40)</f>
        <v>2.0246660000000003</v>
      </c>
      <c r="BD39" s="62"/>
      <c r="BE39" s="62"/>
      <c r="BF39" s="62"/>
      <c r="BG39" s="62"/>
      <c r="BH39" s="62"/>
      <c r="BI39" s="62"/>
      <c r="BJ39" s="62"/>
      <c r="BK39" s="67">
        <f>SUM(BK40)</f>
        <v>0.3</v>
      </c>
      <c r="BL39" s="67"/>
      <c r="BM39" s="67"/>
      <c r="BN39" s="67"/>
      <c r="BO39" s="67"/>
      <c r="BP39" s="67"/>
      <c r="BQ39" s="67"/>
      <c r="BR39" s="67"/>
      <c r="BS39" s="67">
        <f>SUM(BS40)</f>
        <v>0.27</v>
      </c>
      <c r="BT39" s="67"/>
      <c r="BU39" s="67"/>
      <c r="BV39" s="67"/>
      <c r="BW39" s="67"/>
      <c r="BX39" s="67"/>
      <c r="BY39" s="67"/>
      <c r="BZ39" s="67"/>
      <c r="CA39" s="67">
        <f>SUM(CA40)</f>
        <v>1.7</v>
      </c>
      <c r="CB39" s="66"/>
      <c r="CC39" s="66"/>
      <c r="CD39" s="66"/>
      <c r="CE39" s="66"/>
      <c r="CF39" s="66"/>
      <c r="CG39" s="66"/>
      <c r="CH39" s="66"/>
      <c r="CI39" s="127">
        <f>SUM(CI40)</f>
        <v>0.34</v>
      </c>
      <c r="CJ39" s="66"/>
      <c r="CK39" s="66"/>
      <c r="CL39" s="66"/>
      <c r="CM39" s="66"/>
      <c r="CN39" s="66"/>
      <c r="CO39" s="66"/>
      <c r="CP39" s="66"/>
      <c r="CQ39" s="67">
        <f>SUM(CQ40)</f>
        <v>1.71</v>
      </c>
      <c r="CR39" s="66"/>
      <c r="CS39" s="66"/>
      <c r="CT39" s="66"/>
      <c r="CU39" s="66"/>
      <c r="CV39" s="66"/>
      <c r="CW39" s="66"/>
      <c r="CX39" s="66"/>
      <c r="CY39" s="127">
        <f>SUM(CY40)</f>
        <v>1.252612</v>
      </c>
      <c r="CZ39" s="66"/>
      <c r="DA39" s="66"/>
      <c r="DB39" s="66"/>
      <c r="DC39" s="66"/>
      <c r="DD39" s="66"/>
      <c r="DE39" s="66"/>
      <c r="DF39" s="66"/>
      <c r="DG39" s="67"/>
      <c r="DH39" s="66"/>
      <c r="DI39" s="66"/>
      <c r="DJ39" s="66"/>
      <c r="DK39" s="66"/>
      <c r="DL39" s="66"/>
      <c r="DM39" s="66"/>
      <c r="DN39" s="66"/>
      <c r="DO39" s="127">
        <f>SUM(DO40)</f>
        <v>0.16205400000000003</v>
      </c>
      <c r="DP39" s="127"/>
      <c r="DQ39" s="127"/>
      <c r="DR39" s="127"/>
      <c r="DS39" s="127"/>
      <c r="DT39" s="127"/>
      <c r="DU39" s="127"/>
      <c r="DV39" s="127"/>
      <c r="DW39" s="62">
        <f>SUM(DW40)</f>
        <v>2.024</v>
      </c>
      <c r="DX39" s="62"/>
      <c r="DY39" s="62"/>
      <c r="DZ39" s="62"/>
      <c r="EA39" s="62"/>
      <c r="EB39" s="62"/>
      <c r="EC39" s="62"/>
      <c r="ED39" s="62"/>
      <c r="EE39" s="62"/>
      <c r="EF39" s="143">
        <f>SUM(EF40)</f>
        <v>0.162</v>
      </c>
      <c r="EG39" s="143"/>
      <c r="EH39" s="143"/>
      <c r="EI39" s="143"/>
      <c r="EJ39" s="143"/>
      <c r="EK39" s="143"/>
      <c r="EL39" s="143"/>
      <c r="EM39" s="143"/>
      <c r="EN39" s="143"/>
      <c r="EO39" s="62">
        <f>SUM(EO40)</f>
        <v>2.024</v>
      </c>
      <c r="EP39" s="62"/>
      <c r="EQ39" s="62"/>
      <c r="ER39" s="62"/>
      <c r="ES39" s="62"/>
      <c r="ET39" s="62"/>
      <c r="EU39" s="62"/>
      <c r="EV39" s="62"/>
      <c r="EW39" s="62"/>
      <c r="EX39" s="143">
        <f>SUM(EX40)</f>
        <v>0.162</v>
      </c>
      <c r="EY39" s="143"/>
      <c r="EZ39" s="143"/>
      <c r="FA39" s="143"/>
      <c r="FB39" s="143"/>
      <c r="FC39" s="143"/>
      <c r="FD39" s="143"/>
      <c r="FE39" s="143"/>
      <c r="FF39" s="143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>
        <f>SUM(FR40)</f>
        <v>1.6853339999999997</v>
      </c>
      <c r="FS39" s="62"/>
      <c r="FT39" s="62"/>
      <c r="FU39" s="62"/>
      <c r="FV39" s="62"/>
      <c r="FW39" s="62"/>
      <c r="FX39" s="62"/>
      <c r="FY39" s="62"/>
      <c r="FZ39" s="62"/>
      <c r="GA39" s="62"/>
      <c r="GB39" s="65"/>
      <c r="GC39" s="65"/>
      <c r="GD39" s="65"/>
      <c r="GE39" s="65"/>
      <c r="GF39" s="65"/>
      <c r="GG39" s="65"/>
      <c r="GH39" s="62">
        <f>SUM(GH40)</f>
        <v>1.6853339999999997</v>
      </c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142" t="s">
        <v>97</v>
      </c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7"/>
    </row>
    <row r="40" spans="1:236" s="3" customFormat="1" ht="40.5" customHeight="1" thickBot="1">
      <c r="A40" s="157" t="s">
        <v>19</v>
      </c>
      <c r="B40" s="158"/>
      <c r="C40" s="158"/>
      <c r="D40" s="158"/>
      <c r="E40" s="159"/>
      <c r="F40" s="160" t="s">
        <v>43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161"/>
      <c r="AJ40" s="162"/>
      <c r="AK40" s="163"/>
      <c r="AL40" s="163"/>
      <c r="AM40" s="163"/>
      <c r="AN40" s="163"/>
      <c r="AO40" s="163"/>
      <c r="AP40" s="163"/>
      <c r="AQ40" s="163"/>
      <c r="AR40" s="163"/>
      <c r="AS40" s="163"/>
      <c r="AT40" s="164"/>
      <c r="AU40" s="162">
        <v>3.71</v>
      </c>
      <c r="AV40" s="163"/>
      <c r="AW40" s="163"/>
      <c r="AX40" s="163"/>
      <c r="AY40" s="163"/>
      <c r="AZ40" s="163"/>
      <c r="BA40" s="163"/>
      <c r="BB40" s="164"/>
      <c r="BC40" s="124">
        <f>BS40+CI40+CY40+DO40</f>
        <v>2.0246660000000003</v>
      </c>
      <c r="BD40" s="125"/>
      <c r="BE40" s="125"/>
      <c r="BF40" s="125"/>
      <c r="BG40" s="125"/>
      <c r="BH40" s="125"/>
      <c r="BI40" s="125"/>
      <c r="BJ40" s="126"/>
      <c r="BK40" s="128">
        <v>0.3</v>
      </c>
      <c r="BL40" s="129"/>
      <c r="BM40" s="129"/>
      <c r="BN40" s="129"/>
      <c r="BO40" s="129"/>
      <c r="BP40" s="129"/>
      <c r="BQ40" s="129"/>
      <c r="BR40" s="130"/>
      <c r="BS40" s="128">
        <v>0.27</v>
      </c>
      <c r="BT40" s="129"/>
      <c r="BU40" s="129"/>
      <c r="BV40" s="129"/>
      <c r="BW40" s="129"/>
      <c r="BX40" s="129"/>
      <c r="BY40" s="129"/>
      <c r="BZ40" s="130"/>
      <c r="CA40" s="128">
        <v>1.7</v>
      </c>
      <c r="CB40" s="129"/>
      <c r="CC40" s="129"/>
      <c r="CD40" s="129"/>
      <c r="CE40" s="129"/>
      <c r="CF40" s="129"/>
      <c r="CG40" s="129"/>
      <c r="CH40" s="130"/>
      <c r="CI40" s="131">
        <v>0.34</v>
      </c>
      <c r="CJ40" s="132"/>
      <c r="CK40" s="132"/>
      <c r="CL40" s="132"/>
      <c r="CM40" s="132"/>
      <c r="CN40" s="132"/>
      <c r="CO40" s="132"/>
      <c r="CP40" s="133"/>
      <c r="CQ40" s="128">
        <v>1.71</v>
      </c>
      <c r="CR40" s="129"/>
      <c r="CS40" s="129"/>
      <c r="CT40" s="129"/>
      <c r="CU40" s="129"/>
      <c r="CV40" s="129"/>
      <c r="CW40" s="129"/>
      <c r="CX40" s="130"/>
      <c r="CY40" s="131">
        <v>1.252612</v>
      </c>
      <c r="CZ40" s="132"/>
      <c r="DA40" s="132"/>
      <c r="DB40" s="132"/>
      <c r="DC40" s="132"/>
      <c r="DD40" s="132"/>
      <c r="DE40" s="132"/>
      <c r="DF40" s="133"/>
      <c r="DG40" s="128"/>
      <c r="DH40" s="129"/>
      <c r="DI40" s="129"/>
      <c r="DJ40" s="129"/>
      <c r="DK40" s="129"/>
      <c r="DL40" s="129"/>
      <c r="DM40" s="129"/>
      <c r="DN40" s="130"/>
      <c r="DO40" s="131">
        <f>0.004454+0.028857+0.02578+0.028857+0.025216+0.010861+0.013584+0.013584+0.010861</f>
        <v>0.16205400000000003</v>
      </c>
      <c r="DP40" s="132"/>
      <c r="DQ40" s="132"/>
      <c r="DR40" s="132"/>
      <c r="DS40" s="132"/>
      <c r="DT40" s="132"/>
      <c r="DU40" s="132"/>
      <c r="DV40" s="133"/>
      <c r="DW40" s="124">
        <v>2.024</v>
      </c>
      <c r="DX40" s="125"/>
      <c r="DY40" s="125"/>
      <c r="DZ40" s="125"/>
      <c r="EA40" s="125"/>
      <c r="EB40" s="125"/>
      <c r="EC40" s="125"/>
      <c r="ED40" s="125"/>
      <c r="EE40" s="126"/>
      <c r="EF40" s="134">
        <v>0.162</v>
      </c>
      <c r="EG40" s="135"/>
      <c r="EH40" s="135"/>
      <c r="EI40" s="135"/>
      <c r="EJ40" s="135"/>
      <c r="EK40" s="135"/>
      <c r="EL40" s="135"/>
      <c r="EM40" s="135"/>
      <c r="EN40" s="136"/>
      <c r="EO40" s="124">
        <v>2.024</v>
      </c>
      <c r="EP40" s="125"/>
      <c r="EQ40" s="125"/>
      <c r="ER40" s="125"/>
      <c r="ES40" s="125"/>
      <c r="ET40" s="125"/>
      <c r="EU40" s="125"/>
      <c r="EV40" s="125"/>
      <c r="EW40" s="126"/>
      <c r="EX40" s="134">
        <v>0.162</v>
      </c>
      <c r="EY40" s="135"/>
      <c r="EZ40" s="135"/>
      <c r="FA40" s="135"/>
      <c r="FB40" s="135"/>
      <c r="FC40" s="135"/>
      <c r="FD40" s="135"/>
      <c r="FE40" s="135"/>
      <c r="FF40" s="136"/>
      <c r="FG40" s="124"/>
      <c r="FH40" s="125"/>
      <c r="FI40" s="125"/>
      <c r="FJ40" s="125"/>
      <c r="FK40" s="125"/>
      <c r="FL40" s="125"/>
      <c r="FM40" s="125"/>
      <c r="FN40" s="125"/>
      <c r="FO40" s="125"/>
      <c r="FP40" s="125"/>
      <c r="FQ40" s="126"/>
      <c r="FR40" s="124">
        <v>1.6853339999999997</v>
      </c>
      <c r="FS40" s="125"/>
      <c r="FT40" s="125"/>
      <c r="FU40" s="125"/>
      <c r="FV40" s="125"/>
      <c r="FW40" s="125"/>
      <c r="FX40" s="125"/>
      <c r="FY40" s="125"/>
      <c r="FZ40" s="125"/>
      <c r="GA40" s="126"/>
      <c r="GB40" s="162"/>
      <c r="GC40" s="163"/>
      <c r="GD40" s="163"/>
      <c r="GE40" s="163"/>
      <c r="GF40" s="163"/>
      <c r="GG40" s="164"/>
      <c r="GH40" s="124">
        <v>1.6853339999999997</v>
      </c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6"/>
      <c r="GT40" s="162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4"/>
      <c r="HF40" s="162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5"/>
    </row>
    <row r="41" spans="1:236" s="3" customFormat="1" ht="60" customHeight="1" thickBot="1">
      <c r="A41" s="63"/>
      <c r="B41" s="63"/>
      <c r="C41" s="63"/>
      <c r="D41" s="63"/>
      <c r="E41" s="63"/>
      <c r="F41" s="64" t="s">
        <v>44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2">
        <f>SUM(AU42:BB43)</f>
        <v>7</v>
      </c>
      <c r="AV41" s="62"/>
      <c r="AW41" s="62"/>
      <c r="AX41" s="62"/>
      <c r="AY41" s="62"/>
      <c r="AZ41" s="62"/>
      <c r="BA41" s="62"/>
      <c r="BB41" s="62"/>
      <c r="BC41" s="62">
        <f>SUM(BC42:BJ44)</f>
        <v>9.274098</v>
      </c>
      <c r="BD41" s="62"/>
      <c r="BE41" s="62"/>
      <c r="BF41" s="62"/>
      <c r="BG41" s="62"/>
      <c r="BH41" s="62"/>
      <c r="BI41" s="62"/>
      <c r="BJ41" s="62"/>
      <c r="BK41" s="67">
        <f>SUM(BK42:BR43)</f>
        <v>0.1</v>
      </c>
      <c r="BL41" s="67"/>
      <c r="BM41" s="67"/>
      <c r="BN41" s="67"/>
      <c r="BO41" s="67"/>
      <c r="BP41" s="67"/>
      <c r="BQ41" s="67"/>
      <c r="BR41" s="67"/>
      <c r="BS41" s="67">
        <f>SUM(BS42:BZ44)</f>
        <v>1.98</v>
      </c>
      <c r="BT41" s="67"/>
      <c r="BU41" s="67"/>
      <c r="BV41" s="67"/>
      <c r="BW41" s="67"/>
      <c r="BX41" s="67"/>
      <c r="BY41" s="67"/>
      <c r="BZ41" s="67"/>
      <c r="CA41" s="67">
        <f>SUM(CA42:CH43)</f>
        <v>5</v>
      </c>
      <c r="CB41" s="66"/>
      <c r="CC41" s="66"/>
      <c r="CD41" s="66"/>
      <c r="CE41" s="66"/>
      <c r="CF41" s="66"/>
      <c r="CG41" s="66"/>
      <c r="CH41" s="66"/>
      <c r="CI41" s="127">
        <f>SUM(CI42:CP44)</f>
        <v>4.550000000000001</v>
      </c>
      <c r="CJ41" s="66"/>
      <c r="CK41" s="66"/>
      <c r="CL41" s="66"/>
      <c r="CM41" s="66"/>
      <c r="CN41" s="66"/>
      <c r="CO41" s="66"/>
      <c r="CP41" s="66"/>
      <c r="CQ41" s="67">
        <f>SUM(CQ42:CX43)</f>
        <v>1.9000000000000001</v>
      </c>
      <c r="CR41" s="66"/>
      <c r="CS41" s="66"/>
      <c r="CT41" s="66"/>
      <c r="CU41" s="66"/>
      <c r="CV41" s="66"/>
      <c r="CW41" s="66"/>
      <c r="CX41" s="66"/>
      <c r="CY41" s="127">
        <f>SUM(CY42:DF44)</f>
        <v>2.187956</v>
      </c>
      <c r="CZ41" s="127"/>
      <c r="DA41" s="127"/>
      <c r="DB41" s="127"/>
      <c r="DC41" s="127"/>
      <c r="DD41" s="127"/>
      <c r="DE41" s="127"/>
      <c r="DF41" s="127"/>
      <c r="DG41" s="166"/>
      <c r="DH41" s="166"/>
      <c r="DI41" s="166"/>
      <c r="DJ41" s="166"/>
      <c r="DK41" s="166"/>
      <c r="DL41" s="166"/>
      <c r="DM41" s="166"/>
      <c r="DN41" s="166"/>
      <c r="DO41" s="127">
        <f>SUM(DO42:DV44)</f>
        <v>0.556142</v>
      </c>
      <c r="DP41" s="127"/>
      <c r="DQ41" s="127"/>
      <c r="DR41" s="127"/>
      <c r="DS41" s="127"/>
      <c r="DT41" s="127"/>
      <c r="DU41" s="127"/>
      <c r="DV41" s="127"/>
      <c r="DW41" s="62">
        <f>SUM(DW42:EE44)</f>
        <v>9.274000000000001</v>
      </c>
      <c r="DX41" s="62"/>
      <c r="DY41" s="62"/>
      <c r="DZ41" s="62"/>
      <c r="EA41" s="62"/>
      <c r="EB41" s="62"/>
      <c r="EC41" s="62"/>
      <c r="ED41" s="62"/>
      <c r="EE41" s="62"/>
      <c r="EF41" s="143">
        <f>SUM(EF43:EN44)</f>
        <v>0.556</v>
      </c>
      <c r="EG41" s="143"/>
      <c r="EH41" s="143"/>
      <c r="EI41" s="143"/>
      <c r="EJ41" s="143"/>
      <c r="EK41" s="143"/>
      <c r="EL41" s="143"/>
      <c r="EM41" s="143"/>
      <c r="EN41" s="143"/>
      <c r="EO41" s="62">
        <f>SUM(EO42:EW44)</f>
        <v>9.274000000000001</v>
      </c>
      <c r="EP41" s="62"/>
      <c r="EQ41" s="62"/>
      <c r="ER41" s="62"/>
      <c r="ES41" s="62"/>
      <c r="ET41" s="62"/>
      <c r="EU41" s="62"/>
      <c r="EV41" s="62"/>
      <c r="EW41" s="62"/>
      <c r="EX41" s="143">
        <f>SUM(EX43:FF44)</f>
        <v>0.556</v>
      </c>
      <c r="EY41" s="143"/>
      <c r="EZ41" s="143"/>
      <c r="FA41" s="143"/>
      <c r="FB41" s="143"/>
      <c r="FC41" s="143"/>
      <c r="FD41" s="143"/>
      <c r="FE41" s="143"/>
      <c r="FF41" s="143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>
        <f>SUM(FR42:GA44)</f>
        <v>-2.274098</v>
      </c>
      <c r="FS41" s="62"/>
      <c r="FT41" s="62"/>
      <c r="FU41" s="62"/>
      <c r="FV41" s="62"/>
      <c r="FW41" s="62"/>
      <c r="FX41" s="62"/>
      <c r="FY41" s="62"/>
      <c r="FZ41" s="62"/>
      <c r="GA41" s="62"/>
      <c r="GB41" s="65"/>
      <c r="GC41" s="65"/>
      <c r="GD41" s="65"/>
      <c r="GE41" s="65"/>
      <c r="GF41" s="65"/>
      <c r="GG41" s="65"/>
      <c r="GH41" s="62">
        <f>SUM(GH42:GS44)</f>
        <v>-2.274098</v>
      </c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142" t="s">
        <v>97</v>
      </c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7"/>
    </row>
    <row r="42" spans="1:236" s="3" customFormat="1" ht="24" customHeight="1">
      <c r="A42" s="101" t="s">
        <v>19</v>
      </c>
      <c r="B42" s="102"/>
      <c r="C42" s="102"/>
      <c r="D42" s="102"/>
      <c r="E42" s="103"/>
      <c r="F42" s="104" t="s">
        <v>77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6"/>
      <c r="AJ42" s="30"/>
      <c r="AK42" s="31"/>
      <c r="AL42" s="31"/>
      <c r="AM42" s="31"/>
      <c r="AN42" s="31"/>
      <c r="AO42" s="31"/>
      <c r="AP42" s="31"/>
      <c r="AQ42" s="31"/>
      <c r="AR42" s="31"/>
      <c r="AS42" s="31"/>
      <c r="AT42" s="32"/>
      <c r="AU42" s="27">
        <v>3.4</v>
      </c>
      <c r="AV42" s="28"/>
      <c r="AW42" s="28"/>
      <c r="AX42" s="28"/>
      <c r="AY42" s="28"/>
      <c r="AZ42" s="28"/>
      <c r="BA42" s="28"/>
      <c r="BB42" s="29"/>
      <c r="BC42" s="27">
        <f>BS42+CI42+CY42+DO42</f>
        <v>2.892394</v>
      </c>
      <c r="BD42" s="28"/>
      <c r="BE42" s="28"/>
      <c r="BF42" s="28"/>
      <c r="BG42" s="28"/>
      <c r="BH42" s="28"/>
      <c r="BI42" s="28"/>
      <c r="BJ42" s="29"/>
      <c r="BK42" s="86">
        <v>0.1</v>
      </c>
      <c r="BL42" s="87"/>
      <c r="BM42" s="87"/>
      <c r="BN42" s="87"/>
      <c r="BO42" s="87"/>
      <c r="BP42" s="87"/>
      <c r="BQ42" s="87"/>
      <c r="BR42" s="88"/>
      <c r="BS42" s="86">
        <v>0.31</v>
      </c>
      <c r="BT42" s="87"/>
      <c r="BU42" s="87"/>
      <c r="BV42" s="87"/>
      <c r="BW42" s="87"/>
      <c r="BX42" s="87"/>
      <c r="BY42" s="87"/>
      <c r="BZ42" s="88"/>
      <c r="CA42" s="86">
        <v>2.5</v>
      </c>
      <c r="CB42" s="87"/>
      <c r="CC42" s="87"/>
      <c r="CD42" s="87"/>
      <c r="CE42" s="87"/>
      <c r="CF42" s="87"/>
      <c r="CG42" s="87"/>
      <c r="CH42" s="88"/>
      <c r="CI42" s="68">
        <v>1.77</v>
      </c>
      <c r="CJ42" s="69"/>
      <c r="CK42" s="69"/>
      <c r="CL42" s="69"/>
      <c r="CM42" s="69"/>
      <c r="CN42" s="69"/>
      <c r="CO42" s="69"/>
      <c r="CP42" s="70"/>
      <c r="CQ42" s="86">
        <v>0.8</v>
      </c>
      <c r="CR42" s="87"/>
      <c r="CS42" s="87"/>
      <c r="CT42" s="87"/>
      <c r="CU42" s="87"/>
      <c r="CV42" s="87"/>
      <c r="CW42" s="87"/>
      <c r="CX42" s="88"/>
      <c r="CY42" s="86">
        <f>0.812394</f>
        <v>0.812394</v>
      </c>
      <c r="CZ42" s="87"/>
      <c r="DA42" s="87"/>
      <c r="DB42" s="87"/>
      <c r="DC42" s="87"/>
      <c r="DD42" s="87"/>
      <c r="DE42" s="87"/>
      <c r="DF42" s="88"/>
      <c r="DG42" s="89"/>
      <c r="DH42" s="90"/>
      <c r="DI42" s="90"/>
      <c r="DJ42" s="90"/>
      <c r="DK42" s="90"/>
      <c r="DL42" s="90"/>
      <c r="DM42" s="90"/>
      <c r="DN42" s="91"/>
      <c r="DO42" s="68"/>
      <c r="DP42" s="69"/>
      <c r="DQ42" s="69"/>
      <c r="DR42" s="69"/>
      <c r="DS42" s="69"/>
      <c r="DT42" s="69"/>
      <c r="DU42" s="69"/>
      <c r="DV42" s="70"/>
      <c r="DW42" s="27">
        <v>2.89</v>
      </c>
      <c r="DX42" s="31"/>
      <c r="DY42" s="31"/>
      <c r="DZ42" s="31"/>
      <c r="EA42" s="31"/>
      <c r="EB42" s="31"/>
      <c r="EC42" s="31"/>
      <c r="ED42" s="31"/>
      <c r="EE42" s="32"/>
      <c r="EF42" s="27"/>
      <c r="EG42" s="28"/>
      <c r="EH42" s="28"/>
      <c r="EI42" s="28"/>
      <c r="EJ42" s="28"/>
      <c r="EK42" s="28"/>
      <c r="EL42" s="28"/>
      <c r="EM42" s="28"/>
      <c r="EN42" s="29"/>
      <c r="EO42" s="27">
        <v>2.89</v>
      </c>
      <c r="EP42" s="31"/>
      <c r="EQ42" s="31"/>
      <c r="ER42" s="31"/>
      <c r="ES42" s="31"/>
      <c r="ET42" s="31"/>
      <c r="EU42" s="31"/>
      <c r="EV42" s="31"/>
      <c r="EW42" s="32"/>
      <c r="EX42" s="27"/>
      <c r="EY42" s="28"/>
      <c r="EZ42" s="28"/>
      <c r="FA42" s="28"/>
      <c r="FB42" s="28"/>
      <c r="FC42" s="28"/>
      <c r="FD42" s="28"/>
      <c r="FE42" s="28"/>
      <c r="FF42" s="29"/>
      <c r="FG42" s="27"/>
      <c r="FH42" s="28"/>
      <c r="FI42" s="28"/>
      <c r="FJ42" s="28"/>
      <c r="FK42" s="28"/>
      <c r="FL42" s="28"/>
      <c r="FM42" s="28"/>
      <c r="FN42" s="28"/>
      <c r="FO42" s="28"/>
      <c r="FP42" s="28"/>
      <c r="FQ42" s="29"/>
      <c r="FR42" s="27">
        <v>0.507606</v>
      </c>
      <c r="FS42" s="28"/>
      <c r="FT42" s="28"/>
      <c r="FU42" s="28"/>
      <c r="FV42" s="28"/>
      <c r="FW42" s="28"/>
      <c r="FX42" s="28"/>
      <c r="FY42" s="28"/>
      <c r="FZ42" s="28"/>
      <c r="GA42" s="29"/>
      <c r="GB42" s="30"/>
      <c r="GC42" s="31"/>
      <c r="GD42" s="31"/>
      <c r="GE42" s="31"/>
      <c r="GF42" s="31"/>
      <c r="GG42" s="32"/>
      <c r="GH42" s="27">
        <v>0.507606</v>
      </c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9"/>
      <c r="GT42" s="30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2"/>
      <c r="HF42" s="30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225"/>
    </row>
    <row r="43" spans="1:236" s="3" customFormat="1" ht="39.75" customHeight="1">
      <c r="A43" s="101" t="s">
        <v>20</v>
      </c>
      <c r="B43" s="102"/>
      <c r="C43" s="102"/>
      <c r="D43" s="102"/>
      <c r="E43" s="103"/>
      <c r="F43" s="104" t="s">
        <v>78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6"/>
      <c r="AJ43" s="30"/>
      <c r="AK43" s="31"/>
      <c r="AL43" s="31"/>
      <c r="AM43" s="31"/>
      <c r="AN43" s="31"/>
      <c r="AO43" s="31"/>
      <c r="AP43" s="31"/>
      <c r="AQ43" s="31"/>
      <c r="AR43" s="31"/>
      <c r="AS43" s="31"/>
      <c r="AT43" s="32"/>
      <c r="AU43" s="27">
        <v>3.6</v>
      </c>
      <c r="AV43" s="28"/>
      <c r="AW43" s="28"/>
      <c r="AX43" s="28"/>
      <c r="AY43" s="28"/>
      <c r="AZ43" s="28"/>
      <c r="BA43" s="28"/>
      <c r="BB43" s="29"/>
      <c r="BC43" s="27">
        <f>BS43+CI43+CY43+DO43</f>
        <v>3.657267</v>
      </c>
      <c r="BD43" s="28"/>
      <c r="BE43" s="28"/>
      <c r="BF43" s="28"/>
      <c r="BG43" s="28"/>
      <c r="BH43" s="28"/>
      <c r="BI43" s="28"/>
      <c r="BJ43" s="29"/>
      <c r="BK43" s="86"/>
      <c r="BL43" s="87"/>
      <c r="BM43" s="87"/>
      <c r="BN43" s="87"/>
      <c r="BO43" s="87"/>
      <c r="BP43" s="87"/>
      <c r="BQ43" s="87"/>
      <c r="BR43" s="88"/>
      <c r="BS43" s="86"/>
      <c r="BT43" s="87"/>
      <c r="BU43" s="87"/>
      <c r="BV43" s="87"/>
      <c r="BW43" s="87"/>
      <c r="BX43" s="87"/>
      <c r="BY43" s="87"/>
      <c r="BZ43" s="88"/>
      <c r="CA43" s="86">
        <v>2.5</v>
      </c>
      <c r="CB43" s="87"/>
      <c r="CC43" s="87"/>
      <c r="CD43" s="87"/>
      <c r="CE43" s="87"/>
      <c r="CF43" s="87"/>
      <c r="CG43" s="87"/>
      <c r="CH43" s="88"/>
      <c r="CI43" s="86">
        <v>2.54</v>
      </c>
      <c r="CJ43" s="87"/>
      <c r="CK43" s="87"/>
      <c r="CL43" s="87"/>
      <c r="CM43" s="87"/>
      <c r="CN43" s="87"/>
      <c r="CO43" s="87"/>
      <c r="CP43" s="88"/>
      <c r="CQ43" s="86">
        <v>1.1</v>
      </c>
      <c r="CR43" s="87"/>
      <c r="CS43" s="87"/>
      <c r="CT43" s="87"/>
      <c r="CU43" s="87"/>
      <c r="CV43" s="87"/>
      <c r="CW43" s="87"/>
      <c r="CX43" s="88"/>
      <c r="CY43" s="68">
        <f>1.117267</f>
        <v>1.117267</v>
      </c>
      <c r="CZ43" s="69"/>
      <c r="DA43" s="69"/>
      <c r="DB43" s="69"/>
      <c r="DC43" s="69"/>
      <c r="DD43" s="69"/>
      <c r="DE43" s="69"/>
      <c r="DF43" s="70"/>
      <c r="DG43" s="89"/>
      <c r="DH43" s="90"/>
      <c r="DI43" s="90"/>
      <c r="DJ43" s="90"/>
      <c r="DK43" s="90"/>
      <c r="DL43" s="90"/>
      <c r="DM43" s="90"/>
      <c r="DN43" s="91"/>
      <c r="DO43" s="68"/>
      <c r="DP43" s="69"/>
      <c r="DQ43" s="69"/>
      <c r="DR43" s="69"/>
      <c r="DS43" s="69"/>
      <c r="DT43" s="69"/>
      <c r="DU43" s="69"/>
      <c r="DV43" s="70"/>
      <c r="DW43" s="27">
        <v>3.66</v>
      </c>
      <c r="DX43" s="31"/>
      <c r="DY43" s="31"/>
      <c r="DZ43" s="31"/>
      <c r="EA43" s="31"/>
      <c r="EB43" s="31"/>
      <c r="EC43" s="31"/>
      <c r="ED43" s="31"/>
      <c r="EE43" s="32"/>
      <c r="EF43" s="39"/>
      <c r="EG43" s="31"/>
      <c r="EH43" s="31"/>
      <c r="EI43" s="31"/>
      <c r="EJ43" s="31"/>
      <c r="EK43" s="31"/>
      <c r="EL43" s="31"/>
      <c r="EM43" s="31"/>
      <c r="EN43" s="32"/>
      <c r="EO43" s="27">
        <v>3.66</v>
      </c>
      <c r="EP43" s="31"/>
      <c r="EQ43" s="31"/>
      <c r="ER43" s="31"/>
      <c r="ES43" s="31"/>
      <c r="ET43" s="31"/>
      <c r="EU43" s="31"/>
      <c r="EV43" s="31"/>
      <c r="EW43" s="32"/>
      <c r="EX43" s="39"/>
      <c r="EY43" s="31"/>
      <c r="EZ43" s="31"/>
      <c r="FA43" s="31"/>
      <c r="FB43" s="31"/>
      <c r="FC43" s="31"/>
      <c r="FD43" s="31"/>
      <c r="FE43" s="31"/>
      <c r="FF43" s="32"/>
      <c r="FG43" s="27"/>
      <c r="FH43" s="28"/>
      <c r="FI43" s="28"/>
      <c r="FJ43" s="28"/>
      <c r="FK43" s="28"/>
      <c r="FL43" s="28"/>
      <c r="FM43" s="28"/>
      <c r="FN43" s="28"/>
      <c r="FO43" s="28"/>
      <c r="FP43" s="28"/>
      <c r="FQ43" s="29"/>
      <c r="FR43" s="27">
        <v>-0.05726699999999996</v>
      </c>
      <c r="FS43" s="28"/>
      <c r="FT43" s="28"/>
      <c r="FU43" s="28"/>
      <c r="FV43" s="28"/>
      <c r="FW43" s="28"/>
      <c r="FX43" s="28"/>
      <c r="FY43" s="28"/>
      <c r="FZ43" s="28"/>
      <c r="GA43" s="29"/>
      <c r="GB43" s="30"/>
      <c r="GC43" s="31"/>
      <c r="GD43" s="31"/>
      <c r="GE43" s="31"/>
      <c r="GF43" s="31"/>
      <c r="GG43" s="32"/>
      <c r="GH43" s="27">
        <v>-0.05726699999999996</v>
      </c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9"/>
      <c r="GT43" s="30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2"/>
      <c r="HF43" s="30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225"/>
    </row>
    <row r="44" spans="1:236" s="3" customFormat="1" ht="58.5" customHeight="1" thickBot="1">
      <c r="A44" s="101" t="s">
        <v>31</v>
      </c>
      <c r="B44" s="102"/>
      <c r="C44" s="102"/>
      <c r="D44" s="102"/>
      <c r="E44" s="103"/>
      <c r="F44" s="104" t="s">
        <v>88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6"/>
      <c r="AJ44" s="30"/>
      <c r="AK44" s="31"/>
      <c r="AL44" s="31"/>
      <c r="AM44" s="31"/>
      <c r="AN44" s="31"/>
      <c r="AO44" s="31"/>
      <c r="AP44" s="31"/>
      <c r="AQ44" s="31"/>
      <c r="AR44" s="31"/>
      <c r="AS44" s="31"/>
      <c r="AT44" s="32"/>
      <c r="AU44" s="30"/>
      <c r="AV44" s="31"/>
      <c r="AW44" s="31"/>
      <c r="AX44" s="31"/>
      <c r="AY44" s="31"/>
      <c r="AZ44" s="31"/>
      <c r="BA44" s="31"/>
      <c r="BB44" s="32"/>
      <c r="BC44" s="27">
        <f>BS44+CI44+CY44+DO44</f>
        <v>2.724437</v>
      </c>
      <c r="BD44" s="28"/>
      <c r="BE44" s="28"/>
      <c r="BF44" s="28"/>
      <c r="BG44" s="28"/>
      <c r="BH44" s="28"/>
      <c r="BI44" s="28"/>
      <c r="BJ44" s="29"/>
      <c r="BK44" s="86"/>
      <c r="BL44" s="87"/>
      <c r="BM44" s="87"/>
      <c r="BN44" s="87"/>
      <c r="BO44" s="87"/>
      <c r="BP44" s="87"/>
      <c r="BQ44" s="87"/>
      <c r="BR44" s="88"/>
      <c r="BS44" s="86">
        <v>1.67</v>
      </c>
      <c r="BT44" s="87"/>
      <c r="BU44" s="87"/>
      <c r="BV44" s="87"/>
      <c r="BW44" s="87"/>
      <c r="BX44" s="87"/>
      <c r="BY44" s="87"/>
      <c r="BZ44" s="88"/>
      <c r="CA44" s="89"/>
      <c r="CB44" s="90"/>
      <c r="CC44" s="90"/>
      <c r="CD44" s="90"/>
      <c r="CE44" s="90"/>
      <c r="CF44" s="90"/>
      <c r="CG44" s="90"/>
      <c r="CH44" s="91"/>
      <c r="CI44" s="68">
        <v>0.24</v>
      </c>
      <c r="CJ44" s="69"/>
      <c r="CK44" s="69"/>
      <c r="CL44" s="69"/>
      <c r="CM44" s="69"/>
      <c r="CN44" s="69"/>
      <c r="CO44" s="69"/>
      <c r="CP44" s="70"/>
      <c r="CQ44" s="89"/>
      <c r="CR44" s="90"/>
      <c r="CS44" s="90"/>
      <c r="CT44" s="90"/>
      <c r="CU44" s="90"/>
      <c r="CV44" s="90"/>
      <c r="CW44" s="90"/>
      <c r="CX44" s="91"/>
      <c r="CY44" s="68">
        <f>0.033+0.032276+0.068146+0.124873</f>
        <v>0.258295</v>
      </c>
      <c r="CZ44" s="69"/>
      <c r="DA44" s="69"/>
      <c r="DB44" s="69"/>
      <c r="DC44" s="69"/>
      <c r="DD44" s="69"/>
      <c r="DE44" s="69"/>
      <c r="DF44" s="70"/>
      <c r="DG44" s="89"/>
      <c r="DH44" s="90"/>
      <c r="DI44" s="90"/>
      <c r="DJ44" s="90"/>
      <c r="DK44" s="90"/>
      <c r="DL44" s="90"/>
      <c r="DM44" s="90"/>
      <c r="DN44" s="91"/>
      <c r="DO44" s="68">
        <f>0.313503+0.202209+0.01743+0.023</f>
        <v>0.556142</v>
      </c>
      <c r="DP44" s="69"/>
      <c r="DQ44" s="69"/>
      <c r="DR44" s="69"/>
      <c r="DS44" s="69"/>
      <c r="DT44" s="69"/>
      <c r="DU44" s="69"/>
      <c r="DV44" s="70"/>
      <c r="DW44" s="27">
        <v>2.724</v>
      </c>
      <c r="DX44" s="31"/>
      <c r="DY44" s="31"/>
      <c r="DZ44" s="31"/>
      <c r="EA44" s="31"/>
      <c r="EB44" s="31"/>
      <c r="EC44" s="31"/>
      <c r="ED44" s="31"/>
      <c r="EE44" s="32"/>
      <c r="EF44" s="39">
        <v>0.556</v>
      </c>
      <c r="EG44" s="31"/>
      <c r="EH44" s="31"/>
      <c r="EI44" s="31"/>
      <c r="EJ44" s="31"/>
      <c r="EK44" s="31"/>
      <c r="EL44" s="31"/>
      <c r="EM44" s="31"/>
      <c r="EN44" s="32"/>
      <c r="EO44" s="27">
        <v>2.724</v>
      </c>
      <c r="EP44" s="31"/>
      <c r="EQ44" s="31"/>
      <c r="ER44" s="31"/>
      <c r="ES44" s="31"/>
      <c r="ET44" s="31"/>
      <c r="EU44" s="31"/>
      <c r="EV44" s="31"/>
      <c r="EW44" s="32"/>
      <c r="EX44" s="39">
        <v>0.556</v>
      </c>
      <c r="EY44" s="31"/>
      <c r="EZ44" s="31"/>
      <c r="FA44" s="31"/>
      <c r="FB44" s="31"/>
      <c r="FC44" s="31"/>
      <c r="FD44" s="31"/>
      <c r="FE44" s="31"/>
      <c r="FF44" s="32"/>
      <c r="FG44" s="27"/>
      <c r="FH44" s="28"/>
      <c r="FI44" s="28"/>
      <c r="FJ44" s="28"/>
      <c r="FK44" s="28"/>
      <c r="FL44" s="28"/>
      <c r="FM44" s="28"/>
      <c r="FN44" s="28"/>
      <c r="FO44" s="28"/>
      <c r="FP44" s="28"/>
      <c r="FQ44" s="29"/>
      <c r="FR44" s="27">
        <v>-2.724437</v>
      </c>
      <c r="FS44" s="28"/>
      <c r="FT44" s="28"/>
      <c r="FU44" s="28"/>
      <c r="FV44" s="28"/>
      <c r="FW44" s="28"/>
      <c r="FX44" s="28"/>
      <c r="FY44" s="28"/>
      <c r="FZ44" s="28"/>
      <c r="GA44" s="29"/>
      <c r="GB44" s="30"/>
      <c r="GC44" s="31"/>
      <c r="GD44" s="31"/>
      <c r="GE44" s="31"/>
      <c r="GF44" s="31"/>
      <c r="GG44" s="32"/>
      <c r="GH44" s="27">
        <v>-2.724437</v>
      </c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9"/>
      <c r="GT44" s="30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2"/>
      <c r="HF44" s="45" t="s">
        <v>96</v>
      </c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7"/>
    </row>
    <row r="45" spans="1:236" s="3" customFormat="1" ht="21" thickBot="1">
      <c r="A45" s="113" t="s">
        <v>82</v>
      </c>
      <c r="B45" s="113"/>
      <c r="C45" s="113"/>
      <c r="D45" s="113"/>
      <c r="E45" s="113"/>
      <c r="F45" s="64" t="s">
        <v>45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2">
        <f>SUM(AU46:BB48)</f>
        <v>13.2</v>
      </c>
      <c r="AV45" s="141"/>
      <c r="AW45" s="141"/>
      <c r="AX45" s="141"/>
      <c r="AY45" s="141"/>
      <c r="AZ45" s="141"/>
      <c r="BA45" s="141"/>
      <c r="BB45" s="141"/>
      <c r="BC45" s="62">
        <f>SUM(BC46:BJ49)</f>
        <v>9.844291</v>
      </c>
      <c r="BD45" s="62"/>
      <c r="BE45" s="62"/>
      <c r="BF45" s="62"/>
      <c r="BG45" s="62"/>
      <c r="BH45" s="62"/>
      <c r="BI45" s="62"/>
      <c r="BJ45" s="62"/>
      <c r="BK45" s="67">
        <f>SUM(BK46:BR47)</f>
        <v>1.05</v>
      </c>
      <c r="BL45" s="66"/>
      <c r="BM45" s="66"/>
      <c r="BN45" s="66"/>
      <c r="BO45" s="66"/>
      <c r="BP45" s="66"/>
      <c r="BQ45" s="66"/>
      <c r="BR45" s="66"/>
      <c r="BS45" s="67">
        <f>SUM(BS46:BZ49)</f>
        <v>1.1880000000000002</v>
      </c>
      <c r="BT45" s="67"/>
      <c r="BU45" s="67"/>
      <c r="BV45" s="67"/>
      <c r="BW45" s="67"/>
      <c r="BX45" s="67"/>
      <c r="BY45" s="67"/>
      <c r="BZ45" s="67"/>
      <c r="CA45" s="67">
        <f>SUM(CA46:CH47)</f>
        <v>3.1</v>
      </c>
      <c r="CB45" s="66"/>
      <c r="CC45" s="66"/>
      <c r="CD45" s="66"/>
      <c r="CE45" s="66"/>
      <c r="CF45" s="66"/>
      <c r="CG45" s="66"/>
      <c r="CH45" s="66"/>
      <c r="CI45" s="67">
        <f>SUM(CI46:CP49)</f>
        <v>1.272</v>
      </c>
      <c r="CJ45" s="67"/>
      <c r="CK45" s="67"/>
      <c r="CL45" s="67"/>
      <c r="CM45" s="67"/>
      <c r="CN45" s="67"/>
      <c r="CO45" s="67"/>
      <c r="CP45" s="67"/>
      <c r="CQ45" s="67">
        <f>SUM(CQ46:CX48)</f>
        <v>4.05</v>
      </c>
      <c r="CR45" s="67"/>
      <c r="CS45" s="67"/>
      <c r="CT45" s="67"/>
      <c r="CU45" s="67"/>
      <c r="CV45" s="67"/>
      <c r="CW45" s="67"/>
      <c r="CX45" s="67"/>
      <c r="CY45" s="67">
        <f>SUM(CY46:DF49)</f>
        <v>1.7242910000000002</v>
      </c>
      <c r="CZ45" s="67"/>
      <c r="DA45" s="67"/>
      <c r="DB45" s="67"/>
      <c r="DC45" s="67"/>
      <c r="DD45" s="67"/>
      <c r="DE45" s="67"/>
      <c r="DF45" s="67"/>
      <c r="DG45" s="67">
        <f>SUM(DG48)</f>
        <v>5</v>
      </c>
      <c r="DH45" s="67"/>
      <c r="DI45" s="67"/>
      <c r="DJ45" s="67"/>
      <c r="DK45" s="67"/>
      <c r="DL45" s="67"/>
      <c r="DM45" s="67"/>
      <c r="DN45" s="67"/>
      <c r="DO45" s="127">
        <f>SUM(DO46:DV49)</f>
        <v>5.66</v>
      </c>
      <c r="DP45" s="127"/>
      <c r="DQ45" s="127"/>
      <c r="DR45" s="127"/>
      <c r="DS45" s="127"/>
      <c r="DT45" s="127"/>
      <c r="DU45" s="127"/>
      <c r="DV45" s="127"/>
      <c r="DW45" s="62">
        <f>SUM(DW46:EE49)</f>
        <v>9.84</v>
      </c>
      <c r="DX45" s="62"/>
      <c r="DY45" s="62"/>
      <c r="DZ45" s="62"/>
      <c r="EA45" s="62"/>
      <c r="EB45" s="62"/>
      <c r="EC45" s="62"/>
      <c r="ED45" s="62"/>
      <c r="EE45" s="62"/>
      <c r="EF45" s="62">
        <f>SUM(EF48)</f>
        <v>5.66</v>
      </c>
      <c r="EG45" s="62"/>
      <c r="EH45" s="62"/>
      <c r="EI45" s="62"/>
      <c r="EJ45" s="62"/>
      <c r="EK45" s="62"/>
      <c r="EL45" s="62"/>
      <c r="EM45" s="62"/>
      <c r="EN45" s="62"/>
      <c r="EO45" s="62">
        <f>SUM(EO46:EW49)</f>
        <v>9.84</v>
      </c>
      <c r="EP45" s="62"/>
      <c r="EQ45" s="62"/>
      <c r="ER45" s="62"/>
      <c r="ES45" s="62"/>
      <c r="ET45" s="62"/>
      <c r="EU45" s="62"/>
      <c r="EV45" s="62"/>
      <c r="EW45" s="62"/>
      <c r="EX45" s="62">
        <f>SUM(EX48)</f>
        <v>5.66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>
        <f>SUM(FR46:GA49)</f>
        <v>3.355708999999999</v>
      </c>
      <c r="FS45" s="62"/>
      <c r="FT45" s="62"/>
      <c r="FU45" s="62"/>
      <c r="FV45" s="62"/>
      <c r="FW45" s="62"/>
      <c r="FX45" s="62"/>
      <c r="FY45" s="62"/>
      <c r="FZ45" s="62"/>
      <c r="GA45" s="62"/>
      <c r="GB45" s="65"/>
      <c r="GC45" s="65"/>
      <c r="GD45" s="65"/>
      <c r="GE45" s="65"/>
      <c r="GF45" s="65"/>
      <c r="GG45" s="65"/>
      <c r="GH45" s="226">
        <f>SUM(GH48)</f>
        <v>0.7057089999999997</v>
      </c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141">
        <f>SUM(GT46:HE49)</f>
        <v>2.6499999999999995</v>
      </c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</row>
    <row r="46" spans="1:236" s="3" customFormat="1" ht="20.25">
      <c r="A46" s="114" t="s">
        <v>19</v>
      </c>
      <c r="B46" s="115"/>
      <c r="C46" s="115"/>
      <c r="D46" s="115"/>
      <c r="E46" s="116"/>
      <c r="F46" s="49" t="s">
        <v>46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17"/>
      <c r="AJ46" s="48"/>
      <c r="AK46" s="37"/>
      <c r="AL46" s="37"/>
      <c r="AM46" s="37"/>
      <c r="AN46" s="37"/>
      <c r="AO46" s="37"/>
      <c r="AP46" s="37"/>
      <c r="AQ46" s="37"/>
      <c r="AR46" s="37"/>
      <c r="AS46" s="37"/>
      <c r="AT46" s="38"/>
      <c r="AU46" s="36">
        <v>5</v>
      </c>
      <c r="AV46" s="42"/>
      <c r="AW46" s="42"/>
      <c r="AX46" s="42"/>
      <c r="AY46" s="42"/>
      <c r="AZ46" s="42"/>
      <c r="BA46" s="42"/>
      <c r="BB46" s="43"/>
      <c r="BC46" s="48">
        <f>BS46+CI46+CY46+DO46</f>
        <v>1.05</v>
      </c>
      <c r="BD46" s="37"/>
      <c r="BE46" s="37"/>
      <c r="BF46" s="37"/>
      <c r="BG46" s="37"/>
      <c r="BH46" s="37"/>
      <c r="BI46" s="37"/>
      <c r="BJ46" s="38"/>
      <c r="BK46" s="92">
        <v>1</v>
      </c>
      <c r="BL46" s="93"/>
      <c r="BM46" s="93"/>
      <c r="BN46" s="93"/>
      <c r="BO46" s="93"/>
      <c r="BP46" s="93"/>
      <c r="BQ46" s="93"/>
      <c r="BR46" s="94"/>
      <c r="BS46" s="79">
        <v>1.05</v>
      </c>
      <c r="BT46" s="80"/>
      <c r="BU46" s="80"/>
      <c r="BV46" s="80"/>
      <c r="BW46" s="80"/>
      <c r="BX46" s="80"/>
      <c r="BY46" s="80"/>
      <c r="BZ46" s="81"/>
      <c r="CA46" s="92">
        <v>3</v>
      </c>
      <c r="CB46" s="93"/>
      <c r="CC46" s="93"/>
      <c r="CD46" s="93"/>
      <c r="CE46" s="93"/>
      <c r="CF46" s="93"/>
      <c r="CG46" s="93"/>
      <c r="CH46" s="94"/>
      <c r="CI46" s="79">
        <v>0</v>
      </c>
      <c r="CJ46" s="80"/>
      <c r="CK46" s="80"/>
      <c r="CL46" s="80"/>
      <c r="CM46" s="80"/>
      <c r="CN46" s="80"/>
      <c r="CO46" s="80"/>
      <c r="CP46" s="81"/>
      <c r="CQ46" s="92">
        <v>1</v>
      </c>
      <c r="CR46" s="93"/>
      <c r="CS46" s="93"/>
      <c r="CT46" s="93"/>
      <c r="CU46" s="93"/>
      <c r="CV46" s="93"/>
      <c r="CW46" s="93"/>
      <c r="CX46" s="94"/>
      <c r="CY46" s="79"/>
      <c r="CZ46" s="80"/>
      <c r="DA46" s="80"/>
      <c r="DB46" s="80"/>
      <c r="DC46" s="80"/>
      <c r="DD46" s="80"/>
      <c r="DE46" s="80"/>
      <c r="DF46" s="81"/>
      <c r="DG46" s="79"/>
      <c r="DH46" s="80"/>
      <c r="DI46" s="80"/>
      <c r="DJ46" s="80"/>
      <c r="DK46" s="80"/>
      <c r="DL46" s="80"/>
      <c r="DM46" s="80"/>
      <c r="DN46" s="81"/>
      <c r="DO46" s="118"/>
      <c r="DP46" s="119"/>
      <c r="DQ46" s="119"/>
      <c r="DR46" s="119"/>
      <c r="DS46" s="119"/>
      <c r="DT46" s="119"/>
      <c r="DU46" s="119"/>
      <c r="DV46" s="120"/>
      <c r="DW46" s="48">
        <v>1.05</v>
      </c>
      <c r="DX46" s="37"/>
      <c r="DY46" s="37"/>
      <c r="DZ46" s="37"/>
      <c r="EA46" s="37"/>
      <c r="EB46" s="37"/>
      <c r="EC46" s="37"/>
      <c r="ED46" s="37"/>
      <c r="EE46" s="38"/>
      <c r="EF46" s="48"/>
      <c r="EG46" s="37"/>
      <c r="EH46" s="37"/>
      <c r="EI46" s="37"/>
      <c r="EJ46" s="37"/>
      <c r="EK46" s="37"/>
      <c r="EL46" s="37"/>
      <c r="EM46" s="37"/>
      <c r="EN46" s="38"/>
      <c r="EO46" s="48">
        <v>1.05</v>
      </c>
      <c r="EP46" s="37"/>
      <c r="EQ46" s="37"/>
      <c r="ER46" s="37"/>
      <c r="ES46" s="37"/>
      <c r="ET46" s="37"/>
      <c r="EU46" s="37"/>
      <c r="EV46" s="37"/>
      <c r="EW46" s="38"/>
      <c r="EX46" s="48"/>
      <c r="EY46" s="37"/>
      <c r="EZ46" s="37"/>
      <c r="FA46" s="37"/>
      <c r="FB46" s="37"/>
      <c r="FC46" s="37"/>
      <c r="FD46" s="37"/>
      <c r="FE46" s="37"/>
      <c r="FF46" s="38"/>
      <c r="FG46" s="36"/>
      <c r="FH46" s="42"/>
      <c r="FI46" s="42"/>
      <c r="FJ46" s="42"/>
      <c r="FK46" s="42"/>
      <c r="FL46" s="42"/>
      <c r="FM46" s="42"/>
      <c r="FN46" s="42"/>
      <c r="FO46" s="42"/>
      <c r="FP46" s="42"/>
      <c r="FQ46" s="43"/>
      <c r="FR46" s="36">
        <v>3.95</v>
      </c>
      <c r="FS46" s="42"/>
      <c r="FT46" s="42"/>
      <c r="FU46" s="42"/>
      <c r="FV46" s="42"/>
      <c r="FW46" s="42"/>
      <c r="FX46" s="42"/>
      <c r="FY46" s="42"/>
      <c r="FZ46" s="42"/>
      <c r="GA46" s="43"/>
      <c r="GB46" s="48"/>
      <c r="GC46" s="37"/>
      <c r="GD46" s="37"/>
      <c r="GE46" s="37"/>
      <c r="GF46" s="37"/>
      <c r="GG46" s="38"/>
      <c r="GH46" s="48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8"/>
      <c r="GT46" s="48">
        <v>3.95</v>
      </c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8"/>
      <c r="HF46" s="48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72"/>
    </row>
    <row r="47" spans="1:236" s="3" customFormat="1" ht="36" customHeight="1">
      <c r="A47" s="107" t="s">
        <v>20</v>
      </c>
      <c r="B47" s="108"/>
      <c r="C47" s="108"/>
      <c r="D47" s="108"/>
      <c r="E47" s="109"/>
      <c r="F47" s="110" t="s">
        <v>47</v>
      </c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2"/>
      <c r="AJ47" s="76"/>
      <c r="AK47" s="77"/>
      <c r="AL47" s="77"/>
      <c r="AM47" s="77"/>
      <c r="AN47" s="77"/>
      <c r="AO47" s="77"/>
      <c r="AP47" s="77"/>
      <c r="AQ47" s="77"/>
      <c r="AR47" s="77"/>
      <c r="AS47" s="77"/>
      <c r="AT47" s="78"/>
      <c r="AU47" s="73">
        <v>0.2</v>
      </c>
      <c r="AV47" s="74"/>
      <c r="AW47" s="74"/>
      <c r="AX47" s="74"/>
      <c r="AY47" s="74"/>
      <c r="AZ47" s="74"/>
      <c r="BA47" s="74"/>
      <c r="BB47" s="75"/>
      <c r="BC47" s="48">
        <f>BS47+CI47+CY47+DO47</f>
        <v>0.14</v>
      </c>
      <c r="BD47" s="37"/>
      <c r="BE47" s="37"/>
      <c r="BF47" s="37"/>
      <c r="BG47" s="37"/>
      <c r="BH47" s="37"/>
      <c r="BI47" s="37"/>
      <c r="BJ47" s="38"/>
      <c r="BK47" s="82">
        <v>0.05</v>
      </c>
      <c r="BL47" s="83"/>
      <c r="BM47" s="83"/>
      <c r="BN47" s="83"/>
      <c r="BO47" s="83"/>
      <c r="BP47" s="83"/>
      <c r="BQ47" s="83"/>
      <c r="BR47" s="84"/>
      <c r="BS47" s="82">
        <f>0.138</f>
        <v>0.138</v>
      </c>
      <c r="BT47" s="83"/>
      <c r="BU47" s="83"/>
      <c r="BV47" s="83"/>
      <c r="BW47" s="83"/>
      <c r="BX47" s="83"/>
      <c r="BY47" s="83"/>
      <c r="BZ47" s="84"/>
      <c r="CA47" s="95">
        <v>0.1</v>
      </c>
      <c r="CB47" s="96"/>
      <c r="CC47" s="96"/>
      <c r="CD47" s="96"/>
      <c r="CE47" s="96"/>
      <c r="CF47" s="96"/>
      <c r="CG47" s="96"/>
      <c r="CH47" s="97"/>
      <c r="CI47" s="82">
        <v>0.002</v>
      </c>
      <c r="CJ47" s="83"/>
      <c r="CK47" s="83"/>
      <c r="CL47" s="83"/>
      <c r="CM47" s="83"/>
      <c r="CN47" s="83"/>
      <c r="CO47" s="83"/>
      <c r="CP47" s="84"/>
      <c r="CQ47" s="95">
        <v>0.05</v>
      </c>
      <c r="CR47" s="96"/>
      <c r="CS47" s="96"/>
      <c r="CT47" s="96"/>
      <c r="CU47" s="96"/>
      <c r="CV47" s="96"/>
      <c r="CW47" s="96"/>
      <c r="CX47" s="97"/>
      <c r="CY47" s="82"/>
      <c r="CZ47" s="83"/>
      <c r="DA47" s="83"/>
      <c r="DB47" s="83"/>
      <c r="DC47" s="83"/>
      <c r="DD47" s="83"/>
      <c r="DE47" s="83"/>
      <c r="DF47" s="84"/>
      <c r="DG47" s="95"/>
      <c r="DH47" s="96"/>
      <c r="DI47" s="96"/>
      <c r="DJ47" s="96"/>
      <c r="DK47" s="96"/>
      <c r="DL47" s="96"/>
      <c r="DM47" s="96"/>
      <c r="DN47" s="97"/>
      <c r="DO47" s="98"/>
      <c r="DP47" s="99"/>
      <c r="DQ47" s="99"/>
      <c r="DR47" s="99"/>
      <c r="DS47" s="99"/>
      <c r="DT47" s="99"/>
      <c r="DU47" s="99"/>
      <c r="DV47" s="100"/>
      <c r="DW47" s="48">
        <v>0.14</v>
      </c>
      <c r="DX47" s="37"/>
      <c r="DY47" s="37"/>
      <c r="DZ47" s="37"/>
      <c r="EA47" s="37"/>
      <c r="EB47" s="37"/>
      <c r="EC47" s="37"/>
      <c r="ED47" s="37"/>
      <c r="EE47" s="38"/>
      <c r="EF47" s="48"/>
      <c r="EG47" s="37"/>
      <c r="EH47" s="37"/>
      <c r="EI47" s="37"/>
      <c r="EJ47" s="37"/>
      <c r="EK47" s="37"/>
      <c r="EL47" s="37"/>
      <c r="EM47" s="37"/>
      <c r="EN47" s="38"/>
      <c r="EO47" s="48">
        <v>0.14</v>
      </c>
      <c r="EP47" s="37"/>
      <c r="EQ47" s="37"/>
      <c r="ER47" s="37"/>
      <c r="ES47" s="37"/>
      <c r="ET47" s="37"/>
      <c r="EU47" s="37"/>
      <c r="EV47" s="37"/>
      <c r="EW47" s="38"/>
      <c r="EX47" s="48"/>
      <c r="EY47" s="37"/>
      <c r="EZ47" s="37"/>
      <c r="FA47" s="37"/>
      <c r="FB47" s="37"/>
      <c r="FC47" s="37"/>
      <c r="FD47" s="37"/>
      <c r="FE47" s="37"/>
      <c r="FF47" s="38"/>
      <c r="FG47" s="36"/>
      <c r="FH47" s="42"/>
      <c r="FI47" s="42"/>
      <c r="FJ47" s="42"/>
      <c r="FK47" s="42"/>
      <c r="FL47" s="42"/>
      <c r="FM47" s="42"/>
      <c r="FN47" s="42"/>
      <c r="FO47" s="42"/>
      <c r="FP47" s="42"/>
      <c r="FQ47" s="43"/>
      <c r="FR47" s="73">
        <v>0.06</v>
      </c>
      <c r="FS47" s="74"/>
      <c r="FT47" s="74"/>
      <c r="FU47" s="74"/>
      <c r="FV47" s="74"/>
      <c r="FW47" s="74"/>
      <c r="FX47" s="74"/>
      <c r="FY47" s="74"/>
      <c r="FZ47" s="74"/>
      <c r="GA47" s="75"/>
      <c r="GB47" s="76"/>
      <c r="GC47" s="77"/>
      <c r="GD47" s="77"/>
      <c r="GE47" s="77"/>
      <c r="GF47" s="77"/>
      <c r="GG47" s="78"/>
      <c r="GH47" s="76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8"/>
      <c r="GT47" s="76">
        <v>0.06</v>
      </c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8"/>
      <c r="HF47" s="33" t="s">
        <v>98</v>
      </c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5"/>
    </row>
    <row r="48" spans="1:236" s="3" customFormat="1" ht="16.5" customHeight="1">
      <c r="A48" s="137" t="s">
        <v>31</v>
      </c>
      <c r="B48" s="137"/>
      <c r="C48" s="137"/>
      <c r="D48" s="137"/>
      <c r="E48" s="137"/>
      <c r="F48" s="138" t="s">
        <v>79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40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3">
        <v>8</v>
      </c>
      <c r="AV48" s="53"/>
      <c r="AW48" s="53"/>
      <c r="AX48" s="53"/>
      <c r="AY48" s="53"/>
      <c r="AZ48" s="53"/>
      <c r="BA48" s="53"/>
      <c r="BB48" s="53"/>
      <c r="BC48" s="36">
        <f>SUM(CY48,DO48)</f>
        <v>7.294291</v>
      </c>
      <c r="BD48" s="37"/>
      <c r="BE48" s="37"/>
      <c r="BF48" s="37"/>
      <c r="BG48" s="37"/>
      <c r="BH48" s="37"/>
      <c r="BI48" s="37"/>
      <c r="BJ48" s="38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60"/>
      <c r="CB48" s="60"/>
      <c r="CC48" s="60"/>
      <c r="CD48" s="60"/>
      <c r="CE48" s="60"/>
      <c r="CF48" s="60"/>
      <c r="CG48" s="60"/>
      <c r="CH48" s="60"/>
      <c r="CI48" s="59"/>
      <c r="CJ48" s="59"/>
      <c r="CK48" s="59"/>
      <c r="CL48" s="59"/>
      <c r="CM48" s="59"/>
      <c r="CN48" s="59"/>
      <c r="CO48" s="59"/>
      <c r="CP48" s="59"/>
      <c r="CQ48" s="60">
        <v>3</v>
      </c>
      <c r="CR48" s="60"/>
      <c r="CS48" s="60"/>
      <c r="CT48" s="60"/>
      <c r="CU48" s="60"/>
      <c r="CV48" s="60"/>
      <c r="CW48" s="60"/>
      <c r="CX48" s="60"/>
      <c r="CY48" s="60">
        <f>0.246256+0.104+0.680035+0.375+0.155+0.042+0.032</f>
        <v>1.6342910000000002</v>
      </c>
      <c r="CZ48" s="60"/>
      <c r="DA48" s="60"/>
      <c r="DB48" s="60"/>
      <c r="DC48" s="60"/>
      <c r="DD48" s="60"/>
      <c r="DE48" s="60"/>
      <c r="DF48" s="60"/>
      <c r="DG48" s="60">
        <v>5</v>
      </c>
      <c r="DH48" s="60"/>
      <c r="DI48" s="60"/>
      <c r="DJ48" s="60"/>
      <c r="DK48" s="60"/>
      <c r="DL48" s="60"/>
      <c r="DM48" s="60"/>
      <c r="DN48" s="60"/>
      <c r="DO48" s="61">
        <v>5.66</v>
      </c>
      <c r="DP48" s="61"/>
      <c r="DQ48" s="61"/>
      <c r="DR48" s="61"/>
      <c r="DS48" s="61"/>
      <c r="DT48" s="61"/>
      <c r="DU48" s="61"/>
      <c r="DV48" s="61"/>
      <c r="DW48" s="36">
        <v>7.29</v>
      </c>
      <c r="DX48" s="37"/>
      <c r="DY48" s="37"/>
      <c r="DZ48" s="37"/>
      <c r="EA48" s="37"/>
      <c r="EB48" s="37"/>
      <c r="EC48" s="37"/>
      <c r="ED48" s="37"/>
      <c r="EE48" s="38"/>
      <c r="EF48" s="36">
        <v>5.66</v>
      </c>
      <c r="EG48" s="42"/>
      <c r="EH48" s="42"/>
      <c r="EI48" s="42"/>
      <c r="EJ48" s="42"/>
      <c r="EK48" s="42"/>
      <c r="EL48" s="42"/>
      <c r="EM48" s="42"/>
      <c r="EN48" s="43"/>
      <c r="EO48" s="36">
        <v>7.29</v>
      </c>
      <c r="EP48" s="37"/>
      <c r="EQ48" s="37"/>
      <c r="ER48" s="37"/>
      <c r="ES48" s="37"/>
      <c r="ET48" s="37"/>
      <c r="EU48" s="37"/>
      <c r="EV48" s="37"/>
      <c r="EW48" s="38"/>
      <c r="EX48" s="36">
        <v>5.66</v>
      </c>
      <c r="EY48" s="42"/>
      <c r="EZ48" s="42"/>
      <c r="FA48" s="42"/>
      <c r="FB48" s="42"/>
      <c r="FC48" s="42"/>
      <c r="FD48" s="42"/>
      <c r="FE48" s="42"/>
      <c r="FF48" s="43"/>
      <c r="FG48" s="36"/>
      <c r="FH48" s="42"/>
      <c r="FI48" s="42"/>
      <c r="FJ48" s="42"/>
      <c r="FK48" s="42"/>
      <c r="FL48" s="42"/>
      <c r="FM48" s="42"/>
      <c r="FN48" s="42"/>
      <c r="FO48" s="42"/>
      <c r="FP48" s="42"/>
      <c r="FQ48" s="43"/>
      <c r="FR48" s="53">
        <v>0.7057089999999997</v>
      </c>
      <c r="FS48" s="53"/>
      <c r="FT48" s="53"/>
      <c r="FU48" s="53"/>
      <c r="FV48" s="53"/>
      <c r="FW48" s="53"/>
      <c r="FX48" s="53"/>
      <c r="FY48" s="53"/>
      <c r="FZ48" s="53"/>
      <c r="GA48" s="53"/>
      <c r="GB48" s="54"/>
      <c r="GC48" s="54"/>
      <c r="GD48" s="54"/>
      <c r="GE48" s="54"/>
      <c r="GF48" s="54"/>
      <c r="GG48" s="54"/>
      <c r="GH48" s="53">
        <v>0.7057089999999997</v>
      </c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</row>
    <row r="49" spans="1:236" s="3" customFormat="1" ht="57" customHeight="1" thickBot="1">
      <c r="A49" s="55" t="s">
        <v>32</v>
      </c>
      <c r="B49" s="55"/>
      <c r="C49" s="55"/>
      <c r="D49" s="55"/>
      <c r="E49" s="55"/>
      <c r="F49" s="218" t="s">
        <v>84</v>
      </c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0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3"/>
      <c r="AV49" s="53"/>
      <c r="AW49" s="53"/>
      <c r="AX49" s="53"/>
      <c r="AY49" s="53"/>
      <c r="AZ49" s="53"/>
      <c r="BA49" s="53"/>
      <c r="BB49" s="53"/>
      <c r="BC49" s="48">
        <f>BS49+CI49+CY49+DO49</f>
        <v>1.36</v>
      </c>
      <c r="BD49" s="37"/>
      <c r="BE49" s="37"/>
      <c r="BF49" s="37"/>
      <c r="BG49" s="37"/>
      <c r="BH49" s="37"/>
      <c r="BI49" s="37"/>
      <c r="BJ49" s="38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60"/>
      <c r="CB49" s="60"/>
      <c r="CC49" s="60"/>
      <c r="CD49" s="60"/>
      <c r="CE49" s="60"/>
      <c r="CF49" s="60"/>
      <c r="CG49" s="60"/>
      <c r="CH49" s="60"/>
      <c r="CI49" s="59">
        <v>1.27</v>
      </c>
      <c r="CJ49" s="59"/>
      <c r="CK49" s="59"/>
      <c r="CL49" s="59"/>
      <c r="CM49" s="59"/>
      <c r="CN49" s="59"/>
      <c r="CO49" s="59"/>
      <c r="CP49" s="59"/>
      <c r="CQ49" s="60"/>
      <c r="CR49" s="60"/>
      <c r="CS49" s="60"/>
      <c r="CT49" s="60"/>
      <c r="CU49" s="60"/>
      <c r="CV49" s="60"/>
      <c r="CW49" s="60"/>
      <c r="CX49" s="60"/>
      <c r="CY49" s="59">
        <v>0.09</v>
      </c>
      <c r="CZ49" s="59"/>
      <c r="DA49" s="59"/>
      <c r="DB49" s="59"/>
      <c r="DC49" s="59"/>
      <c r="DD49" s="59"/>
      <c r="DE49" s="59"/>
      <c r="DF49" s="59"/>
      <c r="DG49" s="60"/>
      <c r="DH49" s="60"/>
      <c r="DI49" s="60"/>
      <c r="DJ49" s="60"/>
      <c r="DK49" s="60"/>
      <c r="DL49" s="60"/>
      <c r="DM49" s="60"/>
      <c r="DN49" s="60"/>
      <c r="DO49" s="61"/>
      <c r="DP49" s="61"/>
      <c r="DQ49" s="61"/>
      <c r="DR49" s="61"/>
      <c r="DS49" s="61"/>
      <c r="DT49" s="61"/>
      <c r="DU49" s="61"/>
      <c r="DV49" s="61"/>
      <c r="DW49" s="48">
        <v>1.36</v>
      </c>
      <c r="DX49" s="37"/>
      <c r="DY49" s="37"/>
      <c r="DZ49" s="37"/>
      <c r="EA49" s="37"/>
      <c r="EB49" s="37"/>
      <c r="EC49" s="37"/>
      <c r="ED49" s="37"/>
      <c r="EE49" s="38"/>
      <c r="EF49" s="48"/>
      <c r="EG49" s="37"/>
      <c r="EH49" s="37"/>
      <c r="EI49" s="37"/>
      <c r="EJ49" s="37"/>
      <c r="EK49" s="37"/>
      <c r="EL49" s="37"/>
      <c r="EM49" s="37"/>
      <c r="EN49" s="38"/>
      <c r="EO49" s="48">
        <v>1.36</v>
      </c>
      <c r="EP49" s="37"/>
      <c r="EQ49" s="37"/>
      <c r="ER49" s="37"/>
      <c r="ES49" s="37"/>
      <c r="ET49" s="37"/>
      <c r="EU49" s="37"/>
      <c r="EV49" s="37"/>
      <c r="EW49" s="38"/>
      <c r="EX49" s="48"/>
      <c r="EY49" s="37"/>
      <c r="EZ49" s="37"/>
      <c r="FA49" s="37"/>
      <c r="FB49" s="37"/>
      <c r="FC49" s="37"/>
      <c r="FD49" s="37"/>
      <c r="FE49" s="37"/>
      <c r="FF49" s="38"/>
      <c r="FG49" s="36"/>
      <c r="FH49" s="42"/>
      <c r="FI49" s="42"/>
      <c r="FJ49" s="42"/>
      <c r="FK49" s="42"/>
      <c r="FL49" s="42"/>
      <c r="FM49" s="42"/>
      <c r="FN49" s="42"/>
      <c r="FO49" s="42"/>
      <c r="FP49" s="42"/>
      <c r="FQ49" s="43"/>
      <c r="FR49" s="53">
        <v>-1.36</v>
      </c>
      <c r="FS49" s="53"/>
      <c r="FT49" s="53"/>
      <c r="FU49" s="53"/>
      <c r="FV49" s="53"/>
      <c r="FW49" s="53"/>
      <c r="FX49" s="53"/>
      <c r="FY49" s="53"/>
      <c r="FZ49" s="53"/>
      <c r="GA49" s="53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>
        <v>-1.36</v>
      </c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138" t="s">
        <v>100</v>
      </c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40"/>
    </row>
    <row r="50" spans="1:236" s="3" customFormat="1" ht="21" thickBot="1">
      <c r="A50" s="113" t="s">
        <v>83</v>
      </c>
      <c r="B50" s="113"/>
      <c r="C50" s="113"/>
      <c r="D50" s="113"/>
      <c r="E50" s="113"/>
      <c r="F50" s="141" t="s">
        <v>85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2">
        <f>SUM(AU51:BB52)</f>
        <v>3.8</v>
      </c>
      <c r="AV50" s="141"/>
      <c r="AW50" s="141"/>
      <c r="AX50" s="141"/>
      <c r="AY50" s="141"/>
      <c r="AZ50" s="141"/>
      <c r="BA50" s="141"/>
      <c r="BB50" s="141"/>
      <c r="BC50" s="62">
        <f>SUM(BC51:BJ52)</f>
        <v>3.1630000000000003</v>
      </c>
      <c r="BD50" s="62"/>
      <c r="BE50" s="62"/>
      <c r="BF50" s="62"/>
      <c r="BG50" s="62"/>
      <c r="BH50" s="62"/>
      <c r="BI50" s="62"/>
      <c r="BJ50" s="62"/>
      <c r="BK50" s="66">
        <f>SUM(BK51:BR52)</f>
        <v>1.1</v>
      </c>
      <c r="BL50" s="66"/>
      <c r="BM50" s="66"/>
      <c r="BN50" s="66"/>
      <c r="BO50" s="66"/>
      <c r="BP50" s="66"/>
      <c r="BQ50" s="66"/>
      <c r="BR50" s="66"/>
      <c r="BS50" s="67">
        <f>SUM(BS51:BZ52)</f>
        <v>1.23</v>
      </c>
      <c r="BT50" s="66"/>
      <c r="BU50" s="66"/>
      <c r="BV50" s="66"/>
      <c r="BW50" s="66"/>
      <c r="BX50" s="66"/>
      <c r="BY50" s="66"/>
      <c r="BZ50" s="66"/>
      <c r="CA50" s="67">
        <f>SUM(CA51:CH52)</f>
        <v>1.6</v>
      </c>
      <c r="CB50" s="66"/>
      <c r="CC50" s="66"/>
      <c r="CD50" s="66"/>
      <c r="CE50" s="66"/>
      <c r="CF50" s="66"/>
      <c r="CG50" s="66"/>
      <c r="CH50" s="66"/>
      <c r="CI50" s="67">
        <f>SUM(CI51:CP52)</f>
        <v>1.56</v>
      </c>
      <c r="CJ50" s="66"/>
      <c r="CK50" s="66"/>
      <c r="CL50" s="66"/>
      <c r="CM50" s="66"/>
      <c r="CN50" s="66"/>
      <c r="CO50" s="66"/>
      <c r="CP50" s="66"/>
      <c r="CQ50" s="67">
        <f>SUM(CQ51:CX52)</f>
        <v>1.1</v>
      </c>
      <c r="CR50" s="66"/>
      <c r="CS50" s="66"/>
      <c r="CT50" s="66"/>
      <c r="CU50" s="66"/>
      <c r="CV50" s="66"/>
      <c r="CW50" s="66"/>
      <c r="CX50" s="66"/>
      <c r="CY50" s="166"/>
      <c r="CZ50" s="166"/>
      <c r="DA50" s="166"/>
      <c r="DB50" s="166"/>
      <c r="DC50" s="166"/>
      <c r="DD50" s="166"/>
      <c r="DE50" s="166"/>
      <c r="DF50" s="166"/>
      <c r="DG50" s="67"/>
      <c r="DH50" s="66"/>
      <c r="DI50" s="66"/>
      <c r="DJ50" s="66"/>
      <c r="DK50" s="66"/>
      <c r="DL50" s="66"/>
      <c r="DM50" s="66"/>
      <c r="DN50" s="66"/>
      <c r="DO50" s="127">
        <f>SUM(DO51:DV52)</f>
        <v>0.373</v>
      </c>
      <c r="DP50" s="127"/>
      <c r="DQ50" s="127"/>
      <c r="DR50" s="127"/>
      <c r="DS50" s="127"/>
      <c r="DT50" s="127"/>
      <c r="DU50" s="127"/>
      <c r="DV50" s="127"/>
      <c r="DW50" s="62">
        <f>SUM(DW51:EE52)</f>
        <v>3.16</v>
      </c>
      <c r="DX50" s="141"/>
      <c r="DY50" s="141"/>
      <c r="DZ50" s="141"/>
      <c r="EA50" s="141"/>
      <c r="EB50" s="141"/>
      <c r="EC50" s="141"/>
      <c r="ED50" s="141"/>
      <c r="EE50" s="141"/>
      <c r="EF50" s="141">
        <f>SUM(EF51:EN52)</f>
        <v>0.373</v>
      </c>
      <c r="EG50" s="141"/>
      <c r="EH50" s="141"/>
      <c r="EI50" s="141"/>
      <c r="EJ50" s="141"/>
      <c r="EK50" s="141"/>
      <c r="EL50" s="141"/>
      <c r="EM50" s="141"/>
      <c r="EN50" s="141"/>
      <c r="EO50" s="62">
        <f>SUM(EO51:EW52)</f>
        <v>3.16</v>
      </c>
      <c r="EP50" s="141"/>
      <c r="EQ50" s="141"/>
      <c r="ER50" s="141"/>
      <c r="ES50" s="141"/>
      <c r="ET50" s="141"/>
      <c r="EU50" s="141"/>
      <c r="EV50" s="141"/>
      <c r="EW50" s="141"/>
      <c r="EX50" s="141">
        <f>SUM(EX51:FF52)</f>
        <v>0.373</v>
      </c>
      <c r="EY50" s="141"/>
      <c r="EZ50" s="141"/>
      <c r="FA50" s="141"/>
      <c r="FB50" s="141"/>
      <c r="FC50" s="141"/>
      <c r="FD50" s="141"/>
      <c r="FE50" s="141"/>
      <c r="FF50" s="141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>
        <f>SUM(FR51:GA52)</f>
        <v>0.637</v>
      </c>
      <c r="FS50" s="62"/>
      <c r="FT50" s="62"/>
      <c r="FU50" s="62"/>
      <c r="FV50" s="62"/>
      <c r="FW50" s="62"/>
      <c r="FX50" s="62"/>
      <c r="FY50" s="62"/>
      <c r="FZ50" s="62"/>
      <c r="GA50" s="62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2">
        <f>SUM(GT51:HE52)</f>
        <v>0.637</v>
      </c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221"/>
      <c r="HF50" s="222" t="s">
        <v>99</v>
      </c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4"/>
    </row>
    <row r="51" spans="1:236" s="3" customFormat="1" ht="43.5" customHeight="1">
      <c r="A51" s="114" t="s">
        <v>19</v>
      </c>
      <c r="B51" s="115"/>
      <c r="C51" s="115"/>
      <c r="D51" s="115"/>
      <c r="E51" s="116"/>
      <c r="F51" s="121" t="s">
        <v>48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3"/>
      <c r="AJ51" s="48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6">
        <v>2</v>
      </c>
      <c r="AV51" s="42"/>
      <c r="AW51" s="42"/>
      <c r="AX51" s="42"/>
      <c r="AY51" s="42"/>
      <c r="AZ51" s="42"/>
      <c r="BA51" s="42"/>
      <c r="BB51" s="43"/>
      <c r="BC51" s="36">
        <f>BS51+CI51+CY51+DO51</f>
        <v>1.5</v>
      </c>
      <c r="BD51" s="42"/>
      <c r="BE51" s="42"/>
      <c r="BF51" s="42"/>
      <c r="BG51" s="42"/>
      <c r="BH51" s="42"/>
      <c r="BI51" s="42"/>
      <c r="BJ51" s="43"/>
      <c r="BK51" s="79">
        <v>0.8</v>
      </c>
      <c r="BL51" s="80"/>
      <c r="BM51" s="80"/>
      <c r="BN51" s="80"/>
      <c r="BO51" s="80"/>
      <c r="BP51" s="80"/>
      <c r="BQ51" s="80"/>
      <c r="BR51" s="81"/>
      <c r="BS51" s="92">
        <v>0.89</v>
      </c>
      <c r="BT51" s="93"/>
      <c r="BU51" s="93"/>
      <c r="BV51" s="93"/>
      <c r="BW51" s="93"/>
      <c r="BX51" s="93"/>
      <c r="BY51" s="93"/>
      <c r="BZ51" s="94"/>
      <c r="CA51" s="92">
        <v>0.6</v>
      </c>
      <c r="CB51" s="93"/>
      <c r="CC51" s="93"/>
      <c r="CD51" s="93"/>
      <c r="CE51" s="93"/>
      <c r="CF51" s="93"/>
      <c r="CG51" s="93"/>
      <c r="CH51" s="94"/>
      <c r="CI51" s="79">
        <v>0.61</v>
      </c>
      <c r="CJ51" s="80"/>
      <c r="CK51" s="80"/>
      <c r="CL51" s="80"/>
      <c r="CM51" s="80"/>
      <c r="CN51" s="80"/>
      <c r="CO51" s="80"/>
      <c r="CP51" s="81"/>
      <c r="CQ51" s="92">
        <v>0.6</v>
      </c>
      <c r="CR51" s="93"/>
      <c r="CS51" s="93"/>
      <c r="CT51" s="93"/>
      <c r="CU51" s="93"/>
      <c r="CV51" s="93"/>
      <c r="CW51" s="93"/>
      <c r="CX51" s="94"/>
      <c r="CY51" s="79"/>
      <c r="CZ51" s="80"/>
      <c r="DA51" s="80"/>
      <c r="DB51" s="80"/>
      <c r="DC51" s="80"/>
      <c r="DD51" s="80"/>
      <c r="DE51" s="80"/>
      <c r="DF51" s="81"/>
      <c r="DG51" s="92"/>
      <c r="DH51" s="93"/>
      <c r="DI51" s="93"/>
      <c r="DJ51" s="93"/>
      <c r="DK51" s="93"/>
      <c r="DL51" s="93"/>
      <c r="DM51" s="93"/>
      <c r="DN51" s="94"/>
      <c r="DO51" s="118"/>
      <c r="DP51" s="119"/>
      <c r="DQ51" s="119"/>
      <c r="DR51" s="119"/>
      <c r="DS51" s="119"/>
      <c r="DT51" s="119"/>
      <c r="DU51" s="119"/>
      <c r="DV51" s="120"/>
      <c r="DW51" s="36">
        <v>1.5</v>
      </c>
      <c r="DX51" s="37"/>
      <c r="DY51" s="37"/>
      <c r="DZ51" s="37"/>
      <c r="EA51" s="37"/>
      <c r="EB51" s="37"/>
      <c r="EC51" s="37"/>
      <c r="ED51" s="37"/>
      <c r="EE51" s="38"/>
      <c r="EF51" s="48"/>
      <c r="EG51" s="37"/>
      <c r="EH51" s="37"/>
      <c r="EI51" s="37"/>
      <c r="EJ51" s="37"/>
      <c r="EK51" s="37"/>
      <c r="EL51" s="37"/>
      <c r="EM51" s="37"/>
      <c r="EN51" s="38"/>
      <c r="EO51" s="36">
        <v>1.5</v>
      </c>
      <c r="EP51" s="37"/>
      <c r="EQ51" s="37"/>
      <c r="ER51" s="37"/>
      <c r="ES51" s="37"/>
      <c r="ET51" s="37"/>
      <c r="EU51" s="37"/>
      <c r="EV51" s="37"/>
      <c r="EW51" s="38"/>
      <c r="EX51" s="48"/>
      <c r="EY51" s="37"/>
      <c r="EZ51" s="37"/>
      <c r="FA51" s="37"/>
      <c r="FB51" s="37"/>
      <c r="FC51" s="37"/>
      <c r="FD51" s="37"/>
      <c r="FE51" s="37"/>
      <c r="FF51" s="38"/>
      <c r="FG51" s="36"/>
      <c r="FH51" s="42"/>
      <c r="FI51" s="42"/>
      <c r="FJ51" s="42"/>
      <c r="FK51" s="42"/>
      <c r="FL51" s="42"/>
      <c r="FM51" s="42"/>
      <c r="FN51" s="42"/>
      <c r="FO51" s="42"/>
      <c r="FP51" s="42"/>
      <c r="FQ51" s="43"/>
      <c r="FR51" s="36">
        <v>0.5</v>
      </c>
      <c r="FS51" s="42"/>
      <c r="FT51" s="42"/>
      <c r="FU51" s="42"/>
      <c r="FV51" s="42"/>
      <c r="FW51" s="42"/>
      <c r="FX51" s="42"/>
      <c r="FY51" s="42"/>
      <c r="FZ51" s="42"/>
      <c r="GA51" s="43"/>
      <c r="GB51" s="48"/>
      <c r="GC51" s="37"/>
      <c r="GD51" s="37"/>
      <c r="GE51" s="37"/>
      <c r="GF51" s="37"/>
      <c r="GG51" s="38"/>
      <c r="GH51" s="48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8"/>
      <c r="GT51" s="48">
        <v>0.5</v>
      </c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8"/>
      <c r="HF51" s="49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1"/>
    </row>
    <row r="52" spans="1:236" s="3" customFormat="1" ht="36.75" customHeight="1">
      <c r="A52" s="101" t="s">
        <v>20</v>
      </c>
      <c r="B52" s="102"/>
      <c r="C52" s="102"/>
      <c r="D52" s="102"/>
      <c r="E52" s="103"/>
      <c r="F52" s="104" t="s">
        <v>56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6"/>
      <c r="AJ52" s="30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7">
        <v>1.8</v>
      </c>
      <c r="AV52" s="28"/>
      <c r="AW52" s="28"/>
      <c r="AX52" s="28"/>
      <c r="AY52" s="28"/>
      <c r="AZ52" s="28"/>
      <c r="BA52" s="28"/>
      <c r="BB52" s="29"/>
      <c r="BC52" s="36">
        <f>BS52+CI52+CY52+DO52</f>
        <v>1.663</v>
      </c>
      <c r="BD52" s="42"/>
      <c r="BE52" s="42"/>
      <c r="BF52" s="42"/>
      <c r="BG52" s="42"/>
      <c r="BH52" s="42"/>
      <c r="BI52" s="42"/>
      <c r="BJ52" s="43"/>
      <c r="BK52" s="86">
        <v>0.3</v>
      </c>
      <c r="BL52" s="87"/>
      <c r="BM52" s="87"/>
      <c r="BN52" s="87"/>
      <c r="BO52" s="87"/>
      <c r="BP52" s="87"/>
      <c r="BQ52" s="87"/>
      <c r="BR52" s="88"/>
      <c r="BS52" s="86">
        <v>0.34</v>
      </c>
      <c r="BT52" s="87"/>
      <c r="BU52" s="87"/>
      <c r="BV52" s="87"/>
      <c r="BW52" s="87"/>
      <c r="BX52" s="87"/>
      <c r="BY52" s="87"/>
      <c r="BZ52" s="88"/>
      <c r="CA52" s="86">
        <v>1</v>
      </c>
      <c r="CB52" s="87"/>
      <c r="CC52" s="87"/>
      <c r="CD52" s="87"/>
      <c r="CE52" s="87"/>
      <c r="CF52" s="87"/>
      <c r="CG52" s="87"/>
      <c r="CH52" s="88"/>
      <c r="CI52" s="86">
        <v>0.95</v>
      </c>
      <c r="CJ52" s="87"/>
      <c r="CK52" s="87"/>
      <c r="CL52" s="87"/>
      <c r="CM52" s="87"/>
      <c r="CN52" s="87"/>
      <c r="CO52" s="87"/>
      <c r="CP52" s="88"/>
      <c r="CQ52" s="86">
        <v>0.5</v>
      </c>
      <c r="CR52" s="87"/>
      <c r="CS52" s="87"/>
      <c r="CT52" s="87"/>
      <c r="CU52" s="87"/>
      <c r="CV52" s="87"/>
      <c r="CW52" s="87"/>
      <c r="CX52" s="88"/>
      <c r="CY52" s="89"/>
      <c r="CZ52" s="90"/>
      <c r="DA52" s="90"/>
      <c r="DB52" s="90"/>
      <c r="DC52" s="90"/>
      <c r="DD52" s="90"/>
      <c r="DE52" s="90"/>
      <c r="DF52" s="91"/>
      <c r="DG52" s="89"/>
      <c r="DH52" s="90"/>
      <c r="DI52" s="90"/>
      <c r="DJ52" s="90"/>
      <c r="DK52" s="90"/>
      <c r="DL52" s="90"/>
      <c r="DM52" s="90"/>
      <c r="DN52" s="91"/>
      <c r="DO52" s="68">
        <v>0.373</v>
      </c>
      <c r="DP52" s="69"/>
      <c r="DQ52" s="69"/>
      <c r="DR52" s="69"/>
      <c r="DS52" s="69"/>
      <c r="DT52" s="69"/>
      <c r="DU52" s="69"/>
      <c r="DV52" s="70"/>
      <c r="DW52" s="36">
        <v>1.66</v>
      </c>
      <c r="DX52" s="37"/>
      <c r="DY52" s="37"/>
      <c r="DZ52" s="37"/>
      <c r="EA52" s="37"/>
      <c r="EB52" s="37"/>
      <c r="EC52" s="37"/>
      <c r="ED52" s="37"/>
      <c r="EE52" s="38"/>
      <c r="EF52" s="48">
        <v>0.373</v>
      </c>
      <c r="EG52" s="37"/>
      <c r="EH52" s="37"/>
      <c r="EI52" s="37"/>
      <c r="EJ52" s="37"/>
      <c r="EK52" s="37"/>
      <c r="EL52" s="37"/>
      <c r="EM52" s="37"/>
      <c r="EN52" s="38"/>
      <c r="EO52" s="36">
        <v>1.66</v>
      </c>
      <c r="EP52" s="37"/>
      <c r="EQ52" s="37"/>
      <c r="ER52" s="37"/>
      <c r="ES52" s="37"/>
      <c r="ET52" s="37"/>
      <c r="EU52" s="37"/>
      <c r="EV52" s="37"/>
      <c r="EW52" s="38"/>
      <c r="EX52" s="48">
        <v>0.373</v>
      </c>
      <c r="EY52" s="37"/>
      <c r="EZ52" s="37"/>
      <c r="FA52" s="37"/>
      <c r="FB52" s="37"/>
      <c r="FC52" s="37"/>
      <c r="FD52" s="37"/>
      <c r="FE52" s="37"/>
      <c r="FF52" s="38"/>
      <c r="FG52" s="36"/>
      <c r="FH52" s="42"/>
      <c r="FI52" s="42"/>
      <c r="FJ52" s="42"/>
      <c r="FK52" s="42"/>
      <c r="FL52" s="42"/>
      <c r="FM52" s="42"/>
      <c r="FN52" s="42"/>
      <c r="FO52" s="42"/>
      <c r="FP52" s="42"/>
      <c r="FQ52" s="43"/>
      <c r="FR52" s="27">
        <v>0.137</v>
      </c>
      <c r="FS52" s="28"/>
      <c r="FT52" s="28"/>
      <c r="FU52" s="28"/>
      <c r="FV52" s="28"/>
      <c r="FW52" s="28"/>
      <c r="FX52" s="28"/>
      <c r="FY52" s="28"/>
      <c r="FZ52" s="28"/>
      <c r="GA52" s="29"/>
      <c r="GB52" s="30"/>
      <c r="GC52" s="31"/>
      <c r="GD52" s="31"/>
      <c r="GE52" s="31"/>
      <c r="GF52" s="31"/>
      <c r="GG52" s="32"/>
      <c r="GH52" s="30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2"/>
      <c r="GT52" s="27">
        <v>0.137</v>
      </c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9"/>
      <c r="HF52" s="33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5"/>
    </row>
    <row r="53" spans="1:236" s="3" customFormat="1" ht="22.5" customHeight="1">
      <c r="A53" s="19"/>
      <c r="B53" s="19"/>
      <c r="C53" s="19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23"/>
      <c r="BM53" s="23"/>
      <c r="BN53" s="23"/>
      <c r="BO53" s="23"/>
      <c r="BP53" s="23"/>
      <c r="BQ53" s="23"/>
      <c r="BR53" s="23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3"/>
      <c r="CJ53" s="23"/>
      <c r="CK53" s="23"/>
      <c r="CL53" s="23"/>
      <c r="CM53" s="23"/>
      <c r="CN53" s="23"/>
      <c r="CO53" s="23"/>
      <c r="CP53" s="23"/>
      <c r="CQ53" s="24"/>
      <c r="CR53" s="24"/>
      <c r="CS53" s="24"/>
      <c r="CT53" s="24"/>
      <c r="CU53" s="24"/>
      <c r="CV53" s="24"/>
      <c r="CW53" s="24"/>
      <c r="CX53" s="24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2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</row>
    <row r="54" spans="1:236" s="3" customFormat="1" ht="34.5" customHeight="1">
      <c r="A54" s="19"/>
      <c r="B54" s="19"/>
      <c r="C54" s="19"/>
      <c r="D54" s="19"/>
      <c r="E54" s="19"/>
      <c r="F54" s="20"/>
      <c r="G54" s="20"/>
      <c r="H54" s="20"/>
      <c r="I54" s="20"/>
      <c r="J54" s="71" t="s">
        <v>50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23"/>
      <c r="BM54" s="23"/>
      <c r="BN54" s="23"/>
      <c r="BO54" s="23"/>
      <c r="BP54" s="23"/>
      <c r="BQ54" s="23"/>
      <c r="BR54" s="23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3"/>
      <c r="CJ54" s="23"/>
      <c r="CK54" s="23"/>
      <c r="CL54" s="23"/>
      <c r="CM54" s="23"/>
      <c r="CN54" s="23"/>
      <c r="CO54" s="23"/>
      <c r="CP54" s="23"/>
      <c r="CQ54" s="24"/>
      <c r="CR54" s="24"/>
      <c r="CS54" s="24"/>
      <c r="CT54" s="24"/>
      <c r="CU54" s="24"/>
      <c r="CV54" s="24"/>
      <c r="CW54" s="24"/>
      <c r="CX54" s="24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1"/>
      <c r="DX54" s="21"/>
      <c r="DY54" s="21"/>
      <c r="DZ54" s="85" t="s">
        <v>90</v>
      </c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</row>
    <row r="55" spans="1:236" s="3" customFormat="1" ht="33" customHeight="1">
      <c r="A55" s="19"/>
      <c r="B55" s="19"/>
      <c r="C55" s="19"/>
      <c r="D55" s="19"/>
      <c r="E55" s="19"/>
      <c r="F55" s="20"/>
      <c r="G55" s="20"/>
      <c r="H55" s="20"/>
      <c r="I55" s="20"/>
      <c r="J55" s="71" t="s">
        <v>51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23"/>
      <c r="BM55" s="23"/>
      <c r="BN55" s="23"/>
      <c r="BO55" s="23"/>
      <c r="BP55" s="23"/>
      <c r="BQ55" s="23"/>
      <c r="BR55" s="23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3"/>
      <c r="CJ55" s="23"/>
      <c r="CK55" s="23"/>
      <c r="CL55" s="23"/>
      <c r="CM55" s="23"/>
      <c r="CN55" s="23"/>
      <c r="CO55" s="23"/>
      <c r="CP55" s="23"/>
      <c r="CQ55" s="24"/>
      <c r="CR55" s="24"/>
      <c r="CS55" s="24"/>
      <c r="CT55" s="24"/>
      <c r="CU55" s="24"/>
      <c r="CV55" s="24"/>
      <c r="CW55" s="24"/>
      <c r="CX55" s="24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1"/>
      <c r="DX55" s="21"/>
      <c r="DY55" s="21"/>
      <c r="DZ55" s="85" t="s">
        <v>91</v>
      </c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</row>
    <row r="56" spans="1:236" s="3" customFormat="1" ht="37.5" customHeight="1">
      <c r="A56" s="19"/>
      <c r="B56" s="19"/>
      <c r="C56" s="19"/>
      <c r="D56" s="19"/>
      <c r="E56" s="19"/>
      <c r="F56" s="20"/>
      <c r="G56" s="20"/>
      <c r="H56" s="20"/>
      <c r="I56" s="20"/>
      <c r="J56" s="71" t="s">
        <v>94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22"/>
      <c r="BC56" s="22"/>
      <c r="BD56" s="22"/>
      <c r="BE56" s="22"/>
      <c r="BF56" s="22"/>
      <c r="BG56" s="22"/>
      <c r="BH56" s="22"/>
      <c r="BI56" s="22"/>
      <c r="BJ56" s="22"/>
      <c r="BK56" s="23"/>
      <c r="BL56" s="23"/>
      <c r="BM56" s="23"/>
      <c r="BN56" s="23"/>
      <c r="BO56" s="23"/>
      <c r="BP56" s="23"/>
      <c r="BQ56" s="23"/>
      <c r="BR56" s="23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3"/>
      <c r="CJ56" s="23"/>
      <c r="CK56" s="23"/>
      <c r="CL56" s="23"/>
      <c r="CM56" s="23"/>
      <c r="CN56" s="23"/>
      <c r="CO56" s="23"/>
      <c r="CP56" s="23"/>
      <c r="CQ56" s="24"/>
      <c r="CR56" s="24"/>
      <c r="CS56" s="24"/>
      <c r="CT56" s="24"/>
      <c r="CU56" s="24"/>
      <c r="CV56" s="24"/>
      <c r="CW56" s="24"/>
      <c r="CX56" s="24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1"/>
      <c r="DX56" s="21"/>
      <c r="DY56" s="21"/>
      <c r="DZ56" s="85" t="s">
        <v>95</v>
      </c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</row>
    <row r="57" spans="1:236" s="3" customFormat="1" ht="22.5" customHeight="1">
      <c r="A57" s="19"/>
      <c r="B57" s="19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3"/>
      <c r="BL57" s="23"/>
      <c r="BM57" s="23"/>
      <c r="BN57" s="23"/>
      <c r="BO57" s="23"/>
      <c r="BP57" s="23"/>
      <c r="BQ57" s="23"/>
      <c r="BR57" s="23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3"/>
      <c r="CJ57" s="23"/>
      <c r="CK57" s="23"/>
      <c r="CL57" s="23"/>
      <c r="CM57" s="23"/>
      <c r="CN57" s="23"/>
      <c r="CO57" s="23"/>
      <c r="CP57" s="23"/>
      <c r="CQ57" s="24"/>
      <c r="CR57" s="24"/>
      <c r="CS57" s="24"/>
      <c r="CT57" s="24"/>
      <c r="CU57" s="24"/>
      <c r="CV57" s="24"/>
      <c r="CW57" s="24"/>
      <c r="CX57" s="24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2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</row>
    <row r="58" spans="1:236" s="3" customFormat="1" ht="22.5" customHeight="1">
      <c r="A58" s="19"/>
      <c r="B58" s="19"/>
      <c r="C58" s="19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3"/>
      <c r="BL58" s="23"/>
      <c r="BM58" s="23"/>
      <c r="BN58" s="23"/>
      <c r="BO58" s="23"/>
      <c r="BP58" s="23"/>
      <c r="BQ58" s="23"/>
      <c r="BR58" s="23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3"/>
      <c r="CJ58" s="23"/>
      <c r="CK58" s="23"/>
      <c r="CL58" s="23"/>
      <c r="CM58" s="23"/>
      <c r="CN58" s="23"/>
      <c r="CO58" s="23"/>
      <c r="CP58" s="23"/>
      <c r="CQ58" s="24"/>
      <c r="CR58" s="24"/>
      <c r="CS58" s="24"/>
      <c r="CT58" s="24"/>
      <c r="CU58" s="24"/>
      <c r="CV58" s="24"/>
      <c r="CW58" s="24"/>
      <c r="CX58" s="24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2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</row>
    <row r="59" spans="1:236" s="4" customFormat="1" ht="15.75" customHeight="1">
      <c r="A59" s="6"/>
      <c r="B59" s="6"/>
      <c r="C59" s="6"/>
      <c r="D59" s="6"/>
      <c r="E59" s="6"/>
      <c r="F59" s="6"/>
      <c r="G59" s="6"/>
      <c r="H59" s="6"/>
      <c r="I59" s="2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</row>
    <row r="60" spans="1:236" s="4" customFormat="1" ht="20.25">
      <c r="A60" s="6"/>
      <c r="B60" s="6"/>
      <c r="C60" s="6"/>
      <c r="D60" s="6"/>
      <c r="E60" s="6"/>
      <c r="F60" s="6"/>
      <c r="G60" s="26"/>
      <c r="H60" s="26"/>
      <c r="I60" s="2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</row>
    <row r="61" spans="1:236" s="4" customFormat="1" ht="12.75" customHeight="1">
      <c r="A61" s="6"/>
      <c r="B61" s="6"/>
      <c r="C61" s="6"/>
      <c r="D61" s="6"/>
      <c r="E61" s="6"/>
      <c r="F61" s="26"/>
      <c r="G61" s="26"/>
      <c r="H61" s="26"/>
      <c r="I61" s="2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</row>
    <row r="62" spans="1:236" s="4" customFormat="1" ht="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</row>
    <row r="63" spans="1:236" s="4" customFormat="1" ht="2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</row>
  </sheetData>
  <sheetProtection/>
  <mergeCells count="984">
    <mergeCell ref="EX25:FF25"/>
    <mergeCell ref="FG25:FQ25"/>
    <mergeCell ref="FG26:FQ26"/>
    <mergeCell ref="GT26:HE26"/>
    <mergeCell ref="HF26:IB26"/>
    <mergeCell ref="CQ22:CX22"/>
    <mergeCell ref="CY22:DF22"/>
    <mergeCell ref="DG22:DN22"/>
    <mergeCell ref="HF22:IB22"/>
    <mergeCell ref="DO22:DV22"/>
    <mergeCell ref="DW22:EE22"/>
    <mergeCell ref="EF22:EN22"/>
    <mergeCell ref="EO22:EW22"/>
    <mergeCell ref="FR22:GA22"/>
    <mergeCell ref="GB22:GG22"/>
    <mergeCell ref="GH22:GS22"/>
    <mergeCell ref="GT22:HE22"/>
    <mergeCell ref="EX22:FF22"/>
    <mergeCell ref="FG22:FQ22"/>
    <mergeCell ref="EF26:EN26"/>
    <mergeCell ref="EO26:EW26"/>
    <mergeCell ref="EX26:FF26"/>
    <mergeCell ref="EO23:EW23"/>
    <mergeCell ref="EX23:FF23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GH50:GS50"/>
    <mergeCell ref="GT50:HE50"/>
    <mergeCell ref="HF50:IB50"/>
    <mergeCell ref="HF42:IB42"/>
    <mergeCell ref="GT44:HE44"/>
    <mergeCell ref="HF44:IB44"/>
    <mergeCell ref="GT42:HE42"/>
    <mergeCell ref="GH48:GS48"/>
    <mergeCell ref="GT48:HE48"/>
    <mergeCell ref="HF48:IB48"/>
    <mergeCell ref="GH49:GS49"/>
    <mergeCell ref="GT49:HE49"/>
    <mergeCell ref="HF49:IB49"/>
    <mergeCell ref="GT43:HE43"/>
    <mergeCell ref="GH45:GS45"/>
    <mergeCell ref="GT45:HE45"/>
    <mergeCell ref="HF45:IB45"/>
    <mergeCell ref="HF43:IB43"/>
    <mergeCell ref="GH44:GS44"/>
    <mergeCell ref="GH46:GS46"/>
    <mergeCell ref="EX50:FF50"/>
    <mergeCell ref="FG50:FQ50"/>
    <mergeCell ref="FR50:GA50"/>
    <mergeCell ref="GB50:GG50"/>
    <mergeCell ref="EX42:FF42"/>
    <mergeCell ref="FG42:FQ42"/>
    <mergeCell ref="FR42:GA42"/>
    <mergeCell ref="GB48:GG48"/>
    <mergeCell ref="GB42:GG42"/>
    <mergeCell ref="EX45:FF45"/>
    <mergeCell ref="EX49:FF49"/>
    <mergeCell ref="FG49:FQ49"/>
    <mergeCell ref="FR49:GA49"/>
    <mergeCell ref="GB49:GG49"/>
    <mergeCell ref="FG48:FQ48"/>
    <mergeCell ref="FR48:GA48"/>
    <mergeCell ref="EX48:FF48"/>
    <mergeCell ref="FG45:FQ45"/>
    <mergeCell ref="FR45:GA45"/>
    <mergeCell ref="GB45:GG45"/>
    <mergeCell ref="EX44:FF44"/>
    <mergeCell ref="FG44:FQ44"/>
    <mergeCell ref="FR44:GA44"/>
    <mergeCell ref="GB44:GG44"/>
    <mergeCell ref="DW50:EE50"/>
    <mergeCell ref="EF50:EN50"/>
    <mergeCell ref="EO50:EW50"/>
    <mergeCell ref="EF42:EN42"/>
    <mergeCell ref="EO42:EW42"/>
    <mergeCell ref="EF43:EN43"/>
    <mergeCell ref="EF44:EN44"/>
    <mergeCell ref="EF45:EN45"/>
    <mergeCell ref="EF46:EN46"/>
    <mergeCell ref="EO45:EW45"/>
    <mergeCell ref="DW49:EE49"/>
    <mergeCell ref="EF49:EN49"/>
    <mergeCell ref="EO49:EW49"/>
    <mergeCell ref="DW48:EE48"/>
    <mergeCell ref="EF48:EN48"/>
    <mergeCell ref="EO48:EW48"/>
    <mergeCell ref="EO44:EW44"/>
    <mergeCell ref="DG50:DN50"/>
    <mergeCell ref="DO50:DV50"/>
    <mergeCell ref="CY42:DF42"/>
    <mergeCell ref="CY43:DF43"/>
    <mergeCell ref="CY44:DF44"/>
    <mergeCell ref="CY47:DF47"/>
    <mergeCell ref="DG48:DN48"/>
    <mergeCell ref="DO48:DV48"/>
    <mergeCell ref="DG42:DN42"/>
    <mergeCell ref="CY49:DF49"/>
    <mergeCell ref="DG49:DN49"/>
    <mergeCell ref="DO49:DV49"/>
    <mergeCell ref="DO43:DV43"/>
    <mergeCell ref="DG44:DN44"/>
    <mergeCell ref="DG45:DN45"/>
    <mergeCell ref="DG46:DN46"/>
    <mergeCell ref="DG47:DN47"/>
    <mergeCell ref="DO44:DV44"/>
    <mergeCell ref="DO45:DV45"/>
    <mergeCell ref="DO46:DV46"/>
    <mergeCell ref="CA50:CH50"/>
    <mergeCell ref="CI50:CP50"/>
    <mergeCell ref="CQ50:CX50"/>
    <mergeCell ref="CI42:CP42"/>
    <mergeCell ref="CI43:CP43"/>
    <mergeCell ref="CI44:CP44"/>
    <mergeCell ref="CI45:CP45"/>
    <mergeCell ref="BK48:BR48"/>
    <mergeCell ref="CY50:DF50"/>
    <mergeCell ref="BK49:BR49"/>
    <mergeCell ref="BS49:BZ49"/>
    <mergeCell ref="CA49:CH49"/>
    <mergeCell ref="CI49:CP49"/>
    <mergeCell ref="CQ49:CX49"/>
    <mergeCell ref="CA48:CH48"/>
    <mergeCell ref="CI48:CP48"/>
    <mergeCell ref="CQ48:CX48"/>
    <mergeCell ref="CY48:DF48"/>
    <mergeCell ref="CA42:CH42"/>
    <mergeCell ref="CA43:CH43"/>
    <mergeCell ref="CA44:CH44"/>
    <mergeCell ref="CA45:CH45"/>
    <mergeCell ref="CA46:CH46"/>
    <mergeCell ref="CA47:CH47"/>
    <mergeCell ref="A50:E50"/>
    <mergeCell ref="F50:AI50"/>
    <mergeCell ref="AJ50:AT50"/>
    <mergeCell ref="AU50:BB50"/>
    <mergeCell ref="BC50:BJ50"/>
    <mergeCell ref="BK50:BR50"/>
    <mergeCell ref="BS50:BZ50"/>
    <mergeCell ref="AU42:BB42"/>
    <mergeCell ref="AU43:BB43"/>
    <mergeCell ref="AU44:BB44"/>
    <mergeCell ref="F49:AI49"/>
    <mergeCell ref="A49:E49"/>
    <mergeCell ref="AJ49:AT49"/>
    <mergeCell ref="AU49:BB49"/>
    <mergeCell ref="BC49:BJ49"/>
    <mergeCell ref="BC47:BJ47"/>
    <mergeCell ref="BK44:BR44"/>
    <mergeCell ref="BK45:BR45"/>
    <mergeCell ref="BS42:BZ42"/>
    <mergeCell ref="BS43:BZ43"/>
    <mergeCell ref="BK47:BR47"/>
    <mergeCell ref="BS47:BZ47"/>
    <mergeCell ref="F43:AI43"/>
    <mergeCell ref="A44:E44"/>
    <mergeCell ref="DG41:DN41"/>
    <mergeCell ref="DO41:DV41"/>
    <mergeCell ref="DW41:EE41"/>
    <mergeCell ref="EF41:EN41"/>
    <mergeCell ref="EO41:EW41"/>
    <mergeCell ref="EX41:FF41"/>
    <mergeCell ref="FG41:FQ41"/>
    <mergeCell ref="FR41:GA41"/>
    <mergeCell ref="GB41:GG41"/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FR10:GA11"/>
    <mergeCell ref="GB10:GG11"/>
    <mergeCell ref="GH11:GS11"/>
    <mergeCell ref="GT11:HE11"/>
    <mergeCell ref="GH10:HE10"/>
    <mergeCell ref="HF9:IB11"/>
    <mergeCell ref="FR9:HE9"/>
    <mergeCell ref="CA11:CH11"/>
    <mergeCell ref="CI11:CP11"/>
    <mergeCell ref="CQ11:CX11"/>
    <mergeCell ref="CY11:DF11"/>
    <mergeCell ref="CA10:CP10"/>
    <mergeCell ref="CQ10:DF10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HD1:IB1"/>
    <mergeCell ref="HA4:IB4"/>
    <mergeCell ref="HA5:IB5"/>
    <mergeCell ref="GZ6:HA6"/>
    <mergeCell ref="HB6:HD6"/>
    <mergeCell ref="HE6:HF6"/>
    <mergeCell ref="HG6:HQ6"/>
    <mergeCell ref="HR6:HT6"/>
    <mergeCell ref="HU6:HW6"/>
    <mergeCell ref="A2:IB2"/>
    <mergeCell ref="GZ3:IB3"/>
    <mergeCell ref="BS12:BZ12"/>
    <mergeCell ref="CA12:CH12"/>
    <mergeCell ref="CI12:CP12"/>
    <mergeCell ref="CQ12:CX12"/>
    <mergeCell ref="CY12:DF12"/>
    <mergeCell ref="DG12:DN12"/>
    <mergeCell ref="A12:E12"/>
    <mergeCell ref="F12:AI12"/>
    <mergeCell ref="AJ12:AT12"/>
    <mergeCell ref="AU12:BB12"/>
    <mergeCell ref="BC12:BJ12"/>
    <mergeCell ref="BK12:BR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EF12:EN12"/>
    <mergeCell ref="EO12:EW12"/>
    <mergeCell ref="EX12:FF12"/>
    <mergeCell ref="FG12:FQ12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H14:GS14"/>
    <mergeCell ref="GT14:HE14"/>
    <mergeCell ref="HF14:IB14"/>
    <mergeCell ref="EX14:FF14"/>
    <mergeCell ref="FG14:FQ14"/>
    <mergeCell ref="FR14:GA14"/>
    <mergeCell ref="A15:E15"/>
    <mergeCell ref="F15:AI15"/>
    <mergeCell ref="AJ15:AT15"/>
    <mergeCell ref="AU15:BB15"/>
    <mergeCell ref="BC15:BJ15"/>
    <mergeCell ref="BK15:BR15"/>
    <mergeCell ref="BS15:BZ15"/>
    <mergeCell ref="EF14:EN14"/>
    <mergeCell ref="EO14:EW14"/>
    <mergeCell ref="GB14:GG14"/>
    <mergeCell ref="CI14:CP14"/>
    <mergeCell ref="CQ14:CX14"/>
    <mergeCell ref="CY14:DF14"/>
    <mergeCell ref="DG14:DN14"/>
    <mergeCell ref="DO14:DV14"/>
    <mergeCell ref="DW14:EE14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DW15:EE15"/>
    <mergeCell ref="EF15:EN15"/>
    <mergeCell ref="EO15:EW15"/>
    <mergeCell ref="EX15:FF15"/>
    <mergeCell ref="FG15:FQ15"/>
    <mergeCell ref="FR15:GA15"/>
    <mergeCell ref="CA15:CH15"/>
    <mergeCell ref="CI15:CP15"/>
    <mergeCell ref="CQ15:CX15"/>
    <mergeCell ref="CY15:DF15"/>
    <mergeCell ref="DG15:DN15"/>
    <mergeCell ref="DO15:DV15"/>
    <mergeCell ref="GT16:HE16"/>
    <mergeCell ref="HF16:IB16"/>
    <mergeCell ref="EX16:FF16"/>
    <mergeCell ref="FG16:FQ16"/>
    <mergeCell ref="A17:E17"/>
    <mergeCell ref="F17:AI17"/>
    <mergeCell ref="AJ17:AT17"/>
    <mergeCell ref="AU17:BB17"/>
    <mergeCell ref="BC17:BJ17"/>
    <mergeCell ref="DO16:DV16"/>
    <mergeCell ref="DW16:EE16"/>
    <mergeCell ref="EF16:EN16"/>
    <mergeCell ref="EO16:EW16"/>
    <mergeCell ref="BS16:BZ16"/>
    <mergeCell ref="CA16:CH16"/>
    <mergeCell ref="CI16:CP16"/>
    <mergeCell ref="CQ16:CX16"/>
    <mergeCell ref="CY16:DF16"/>
    <mergeCell ref="DG16:DN16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FR16:GA16"/>
    <mergeCell ref="GB16:GG16"/>
    <mergeCell ref="GH16:GS16"/>
    <mergeCell ref="FG17:FQ17"/>
    <mergeCell ref="FR17:GA17"/>
    <mergeCell ref="GB17:GG17"/>
    <mergeCell ref="GH17:GS17"/>
    <mergeCell ref="GT17:HE17"/>
    <mergeCell ref="HF17:IB17"/>
    <mergeCell ref="EF17:EN17"/>
    <mergeCell ref="EO17:EW17"/>
    <mergeCell ref="EX17:FF17"/>
    <mergeCell ref="BS19:BZ19"/>
    <mergeCell ref="CA19:CH19"/>
    <mergeCell ref="CI19:CP19"/>
    <mergeCell ref="CQ19:CX19"/>
    <mergeCell ref="CY19:DF19"/>
    <mergeCell ref="DG19:DN19"/>
    <mergeCell ref="CY18:DF18"/>
    <mergeCell ref="DG18:DN18"/>
    <mergeCell ref="DO18:DV18"/>
    <mergeCell ref="DW18:EE18"/>
    <mergeCell ref="EF18:EN18"/>
    <mergeCell ref="EO18:EW18"/>
    <mergeCell ref="EX18:FF18"/>
    <mergeCell ref="EO20:EW20"/>
    <mergeCell ref="EX20:FF20"/>
    <mergeCell ref="FG20:FQ20"/>
    <mergeCell ref="FR20:GA20"/>
    <mergeCell ref="CQ20:CX20"/>
    <mergeCell ref="CY20:DF20"/>
    <mergeCell ref="GH19:GS19"/>
    <mergeCell ref="GT19:HE19"/>
    <mergeCell ref="FR19:GA19"/>
    <mergeCell ref="GB19:GG19"/>
    <mergeCell ref="DO19:DV19"/>
    <mergeCell ref="DW19:EE19"/>
    <mergeCell ref="EF19:EN19"/>
    <mergeCell ref="EO19:EW19"/>
    <mergeCell ref="EX19:FF19"/>
    <mergeCell ref="A21:E21"/>
    <mergeCell ref="AJ21:AT21"/>
    <mergeCell ref="AU21:BB21"/>
    <mergeCell ref="GB20:GG20"/>
    <mergeCell ref="GH20:GS20"/>
    <mergeCell ref="DG20:DN20"/>
    <mergeCell ref="DO20:DV20"/>
    <mergeCell ref="DW20:EE20"/>
    <mergeCell ref="EF20:EN20"/>
    <mergeCell ref="CA20:CH20"/>
    <mergeCell ref="CI20:CP20"/>
    <mergeCell ref="A20:E20"/>
    <mergeCell ref="F20:AI20"/>
    <mergeCell ref="AJ20:AT20"/>
    <mergeCell ref="AU20:BB20"/>
    <mergeCell ref="BC20:BJ20"/>
    <mergeCell ref="BK20:BR20"/>
    <mergeCell ref="BS20:BZ20"/>
    <mergeCell ref="F21:AI21"/>
    <mergeCell ref="EX21:FF21"/>
    <mergeCell ref="FG21:FQ21"/>
    <mergeCell ref="FR21:GA21"/>
    <mergeCell ref="GB21:GG21"/>
    <mergeCell ref="DO21:DV21"/>
    <mergeCell ref="DW21:EE21"/>
    <mergeCell ref="BC21:BJ21"/>
    <mergeCell ref="BK21:BR21"/>
    <mergeCell ref="BS21:BZ21"/>
    <mergeCell ref="CA21:CH21"/>
    <mergeCell ref="EF21:EN21"/>
    <mergeCell ref="EO21:EW21"/>
    <mergeCell ref="CI21:CP21"/>
    <mergeCell ref="CQ21:CX21"/>
    <mergeCell ref="CY21:DF21"/>
    <mergeCell ref="DG21:DN21"/>
    <mergeCell ref="GH21:GS21"/>
    <mergeCell ref="GT21:HE21"/>
    <mergeCell ref="HF21:IB21"/>
    <mergeCell ref="FR40:GA40"/>
    <mergeCell ref="GB40:GG40"/>
    <mergeCell ref="GH40:GS40"/>
    <mergeCell ref="GT40:HE40"/>
    <mergeCell ref="HF40:IB40"/>
    <mergeCell ref="GH41:GS41"/>
    <mergeCell ref="GT41:HE41"/>
    <mergeCell ref="HF41:IB41"/>
    <mergeCell ref="GH23:GS23"/>
    <mergeCell ref="GT23:HE23"/>
    <mergeCell ref="HF23:IB23"/>
    <mergeCell ref="FR23:GA23"/>
    <mergeCell ref="GB23:GG23"/>
    <mergeCell ref="GT25:HE25"/>
    <mergeCell ref="HF25:IB25"/>
    <mergeCell ref="FR25:GA25"/>
    <mergeCell ref="GB25:GG25"/>
    <mergeCell ref="GH25:GS25"/>
    <mergeCell ref="FR26:GA26"/>
    <mergeCell ref="GB26:GG26"/>
    <mergeCell ref="GH26:GS26"/>
    <mergeCell ref="CY41:DF41"/>
    <mergeCell ref="AJ48:AT48"/>
    <mergeCell ref="AU48:BB48"/>
    <mergeCell ref="BC48:BJ48"/>
    <mergeCell ref="AJ37:AT37"/>
    <mergeCell ref="BC37:BJ37"/>
    <mergeCell ref="CQ38:CX38"/>
    <mergeCell ref="CY38:DF38"/>
    <mergeCell ref="CY39:DF39"/>
    <mergeCell ref="CA39:CH39"/>
    <mergeCell ref="CI39:CP39"/>
    <mergeCell ref="CQ39:CX39"/>
    <mergeCell ref="AU45:BB45"/>
    <mergeCell ref="AU46:BB46"/>
    <mergeCell ref="AU47:BB47"/>
    <mergeCell ref="BS44:BZ44"/>
    <mergeCell ref="BS45:BZ45"/>
    <mergeCell ref="BS46:BZ46"/>
    <mergeCell ref="BK46:BR46"/>
    <mergeCell ref="BK42:BR42"/>
    <mergeCell ref="BK43:BR43"/>
    <mergeCell ref="BS48:BZ48"/>
    <mergeCell ref="BC39:BJ39"/>
    <mergeCell ref="BK39:BR39"/>
    <mergeCell ref="CQ41:CX41"/>
    <mergeCell ref="BC35:BJ35"/>
    <mergeCell ref="BC36:BJ36"/>
    <mergeCell ref="A24:E24"/>
    <mergeCell ref="F24:AI24"/>
    <mergeCell ref="A39:E39"/>
    <mergeCell ref="F39:AI39"/>
    <mergeCell ref="AJ39:AT39"/>
    <mergeCell ref="AU39:BB39"/>
    <mergeCell ref="A41:E41"/>
    <mergeCell ref="F41:AI41"/>
    <mergeCell ref="AJ41:AT41"/>
    <mergeCell ref="AU41:BB41"/>
    <mergeCell ref="BC41:BJ41"/>
    <mergeCell ref="A40:E40"/>
    <mergeCell ref="F40:AI40"/>
    <mergeCell ref="AJ40:AT40"/>
    <mergeCell ref="AU40:BB40"/>
    <mergeCell ref="BC40:BJ40"/>
    <mergeCell ref="BS39:BZ39"/>
    <mergeCell ref="AU35:BB35"/>
    <mergeCell ref="AU36:BB36"/>
    <mergeCell ref="AU37:BB37"/>
    <mergeCell ref="AU38:BB38"/>
    <mergeCell ref="F44:AI44"/>
    <mergeCell ref="A35:E35"/>
    <mergeCell ref="A36:E36"/>
    <mergeCell ref="A37:E37"/>
    <mergeCell ref="F35:AI35"/>
    <mergeCell ref="F36:AI36"/>
    <mergeCell ref="F37:AI37"/>
    <mergeCell ref="AJ35:AT35"/>
    <mergeCell ref="AJ36:AT36"/>
    <mergeCell ref="A38:E38"/>
    <mergeCell ref="F38:AI38"/>
    <mergeCell ref="AJ38:AT38"/>
    <mergeCell ref="BC38:BJ38"/>
    <mergeCell ref="BK38:BR38"/>
    <mergeCell ref="BS38:BZ38"/>
    <mergeCell ref="AJ24:AT24"/>
    <mergeCell ref="AU24:BB24"/>
    <mergeCell ref="BC24:BJ24"/>
    <mergeCell ref="BK24:BR24"/>
    <mergeCell ref="BS24:BZ24"/>
    <mergeCell ref="EF23:EN23"/>
    <mergeCell ref="BK28:BR28"/>
    <mergeCell ref="BS28:BZ28"/>
    <mergeCell ref="CA28:CH28"/>
    <mergeCell ref="CI28:CP28"/>
    <mergeCell ref="CQ28:CX28"/>
    <mergeCell ref="CY28:DF28"/>
    <mergeCell ref="BK33:BR33"/>
    <mergeCell ref="BS33:BZ33"/>
    <mergeCell ref="CA33:CH33"/>
    <mergeCell ref="CI33:CP33"/>
    <mergeCell ref="CQ33:CX33"/>
    <mergeCell ref="CY33:DF33"/>
    <mergeCell ref="EF37:EN37"/>
    <mergeCell ref="DW35:EE35"/>
    <mergeCell ref="DW36:EE36"/>
    <mergeCell ref="FG23:FQ23"/>
    <mergeCell ref="CI23:CP23"/>
    <mergeCell ref="CQ23:CX23"/>
    <mergeCell ref="CY23:DF23"/>
    <mergeCell ref="DG23:DN23"/>
    <mergeCell ref="DO23:DV23"/>
    <mergeCell ref="DW23:EE23"/>
    <mergeCell ref="AJ23:AT23"/>
    <mergeCell ref="AU23:BB23"/>
    <mergeCell ref="BC23:BJ23"/>
    <mergeCell ref="BK23:BR23"/>
    <mergeCell ref="BS23:BZ23"/>
    <mergeCell ref="CA23:CH23"/>
    <mergeCell ref="A23:E23"/>
    <mergeCell ref="F23:AI23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DW24:EE24"/>
    <mergeCell ref="EF24:EN24"/>
    <mergeCell ref="EO24:EW24"/>
    <mergeCell ref="EX24:FF24"/>
    <mergeCell ref="FG24:FQ24"/>
    <mergeCell ref="FR24:GA24"/>
    <mergeCell ref="CA24:CH24"/>
    <mergeCell ref="CI24:CP24"/>
    <mergeCell ref="CQ24:CX24"/>
    <mergeCell ref="CY24:DF24"/>
    <mergeCell ref="DG24:DN24"/>
    <mergeCell ref="DO24:DV24"/>
    <mergeCell ref="A26:E26"/>
    <mergeCell ref="F26:AI26"/>
    <mergeCell ref="AJ26:AT26"/>
    <mergeCell ref="AU26:BB26"/>
    <mergeCell ref="BC26:BJ26"/>
    <mergeCell ref="DO25:DV25"/>
    <mergeCell ref="DW25:EE25"/>
    <mergeCell ref="EF25:EN25"/>
    <mergeCell ref="EO25:EW25"/>
    <mergeCell ref="BS25:BZ25"/>
    <mergeCell ref="CA25:CH25"/>
    <mergeCell ref="CI25:CP25"/>
    <mergeCell ref="CQ25:CX25"/>
    <mergeCell ref="CY25:DF25"/>
    <mergeCell ref="DG25:DN25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A28:E28"/>
    <mergeCell ref="F28:AI28"/>
    <mergeCell ref="AJ28:AT28"/>
    <mergeCell ref="AU28:BB28"/>
    <mergeCell ref="BC28:BJ28"/>
    <mergeCell ref="DO27:DV27"/>
    <mergeCell ref="DW27:EE27"/>
    <mergeCell ref="EF27:EN27"/>
    <mergeCell ref="EO27:EW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AJ27:AT27"/>
    <mergeCell ref="AU27:BB27"/>
    <mergeCell ref="BC27:BJ27"/>
    <mergeCell ref="GB27:GG27"/>
    <mergeCell ref="GH27:GS27"/>
    <mergeCell ref="BK27:BR27"/>
    <mergeCell ref="FG28:FQ28"/>
    <mergeCell ref="FR28:GA28"/>
    <mergeCell ref="GB28:GG28"/>
    <mergeCell ref="GH28:GS28"/>
    <mergeCell ref="GT28:HE28"/>
    <mergeCell ref="GT27:HE27"/>
    <mergeCell ref="EX27:FF27"/>
    <mergeCell ref="FG27:FQ27"/>
    <mergeCell ref="FR27:GA27"/>
    <mergeCell ref="DG28:DN28"/>
    <mergeCell ref="DO28:DV28"/>
    <mergeCell ref="DW28:EE28"/>
    <mergeCell ref="EF28:EN28"/>
    <mergeCell ref="EO28:EW28"/>
    <mergeCell ref="EX28:FF28"/>
    <mergeCell ref="BS29:BZ29"/>
    <mergeCell ref="CA29:CH29"/>
    <mergeCell ref="CI29:CP29"/>
    <mergeCell ref="CQ29:CX29"/>
    <mergeCell ref="CY29:DF29"/>
    <mergeCell ref="DG29:DN29"/>
    <mergeCell ref="A29:E29"/>
    <mergeCell ref="F29:AI29"/>
    <mergeCell ref="AJ29:AT29"/>
    <mergeCell ref="AU29:BB29"/>
    <mergeCell ref="BC29:BJ29"/>
    <mergeCell ref="BK29:BR29"/>
    <mergeCell ref="GH29:GS29"/>
    <mergeCell ref="GT29:HE29"/>
    <mergeCell ref="FR29:GA29"/>
    <mergeCell ref="GB29:GG29"/>
    <mergeCell ref="DO29:DV29"/>
    <mergeCell ref="DW29:EE29"/>
    <mergeCell ref="EF29:EN29"/>
    <mergeCell ref="EO29:EW29"/>
    <mergeCell ref="EX29:FF29"/>
    <mergeCell ref="FG29:FQ29"/>
    <mergeCell ref="GH30:GS30"/>
    <mergeCell ref="GT30:HE30"/>
    <mergeCell ref="HF30:IB30"/>
    <mergeCell ref="EO30:EW30"/>
    <mergeCell ref="EX30:FF30"/>
    <mergeCell ref="FG30:FQ30"/>
    <mergeCell ref="FR30:GA30"/>
    <mergeCell ref="CQ30:CX30"/>
    <mergeCell ref="CY30:DF30"/>
    <mergeCell ref="A31:E31"/>
    <mergeCell ref="AJ31:AT31"/>
    <mergeCell ref="AU31:BB31"/>
    <mergeCell ref="GB30:GG30"/>
    <mergeCell ref="DG30:DN30"/>
    <mergeCell ref="DO30:DV30"/>
    <mergeCell ref="DW30:EE30"/>
    <mergeCell ref="EF30:EN30"/>
    <mergeCell ref="CA30:CH30"/>
    <mergeCell ref="CI30:CP30"/>
    <mergeCell ref="A30:E30"/>
    <mergeCell ref="F30:AI30"/>
    <mergeCell ref="AJ30:AT30"/>
    <mergeCell ref="AU30:BB30"/>
    <mergeCell ref="BC30:BJ30"/>
    <mergeCell ref="BK30:BR30"/>
    <mergeCell ref="BS30:BZ30"/>
    <mergeCell ref="F31:AI31"/>
    <mergeCell ref="EX31:FF31"/>
    <mergeCell ref="FG31:FQ31"/>
    <mergeCell ref="FR31:GA31"/>
    <mergeCell ref="GB31:GG31"/>
    <mergeCell ref="DO31:DV31"/>
    <mergeCell ref="DW31:EE31"/>
    <mergeCell ref="BC31:BJ31"/>
    <mergeCell ref="BK31:BR31"/>
    <mergeCell ref="BS31:BZ31"/>
    <mergeCell ref="CA31:CH31"/>
    <mergeCell ref="EF31:EN31"/>
    <mergeCell ref="EO31:EW31"/>
    <mergeCell ref="CI31:CP31"/>
    <mergeCell ref="CQ31:CX31"/>
    <mergeCell ref="CY31:DF31"/>
    <mergeCell ref="DG31:DN31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AJ32:AT32"/>
    <mergeCell ref="AU32:BB32"/>
    <mergeCell ref="BC32:BJ32"/>
    <mergeCell ref="BK32:BR32"/>
    <mergeCell ref="FG33:FQ33"/>
    <mergeCell ref="FR33:GA33"/>
    <mergeCell ref="GB33:GG33"/>
    <mergeCell ref="GH33:GS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A33:E33"/>
    <mergeCell ref="F33:AI33"/>
    <mergeCell ref="AJ33:AT33"/>
    <mergeCell ref="AU33:BB33"/>
    <mergeCell ref="BC33:BJ33"/>
    <mergeCell ref="DG34:DN34"/>
    <mergeCell ref="EX34:FF34"/>
    <mergeCell ref="FG34:FQ34"/>
    <mergeCell ref="FR34:GA34"/>
    <mergeCell ref="DO32:DV32"/>
    <mergeCell ref="DW32:EE32"/>
    <mergeCell ref="EF32:EN32"/>
    <mergeCell ref="DG33:DN33"/>
    <mergeCell ref="DO33:DV33"/>
    <mergeCell ref="DW33:EE33"/>
    <mergeCell ref="EF33:EN33"/>
    <mergeCell ref="EO33:EW33"/>
    <mergeCell ref="EX33:FF33"/>
    <mergeCell ref="GB34:GG34"/>
    <mergeCell ref="GH34:GS34"/>
    <mergeCell ref="DO34:DV34"/>
    <mergeCell ref="DW34:EE34"/>
    <mergeCell ref="EF34:EN34"/>
    <mergeCell ref="EO34:EW34"/>
    <mergeCell ref="CA35:CH35"/>
    <mergeCell ref="CQ35:CX35"/>
    <mergeCell ref="CA36:CH36"/>
    <mergeCell ref="BS35:BZ35"/>
    <mergeCell ref="BS36:BZ36"/>
    <mergeCell ref="BK36:BR36"/>
    <mergeCell ref="FG35:FQ35"/>
    <mergeCell ref="FG36:FQ36"/>
    <mergeCell ref="FG37:FQ37"/>
    <mergeCell ref="EF35:EN35"/>
    <mergeCell ref="EF36:EN36"/>
    <mergeCell ref="CY35:DF35"/>
    <mergeCell ref="CA38:CH38"/>
    <mergeCell ref="CI38:CP38"/>
    <mergeCell ref="GT38:HE38"/>
    <mergeCell ref="GT37:HE37"/>
    <mergeCell ref="DW37:EE37"/>
    <mergeCell ref="FG38:FQ38"/>
    <mergeCell ref="FR38:GA38"/>
    <mergeCell ref="CA37:CH37"/>
    <mergeCell ref="CQ37:CX37"/>
    <mergeCell ref="DG38:DN38"/>
    <mergeCell ref="DO38:DV38"/>
    <mergeCell ref="DW38:EE38"/>
    <mergeCell ref="EF38:EN38"/>
    <mergeCell ref="EO38:EW38"/>
    <mergeCell ref="EX38:FF38"/>
    <mergeCell ref="GB38:GG38"/>
    <mergeCell ref="GH38:GS38"/>
    <mergeCell ref="CY37:DF37"/>
    <mergeCell ref="GH39:GS39"/>
    <mergeCell ref="GT39:HE39"/>
    <mergeCell ref="HF39:IB39"/>
    <mergeCell ref="EX39:FF39"/>
    <mergeCell ref="FG39:FQ39"/>
    <mergeCell ref="DG39:DN39"/>
    <mergeCell ref="FR39:GA39"/>
    <mergeCell ref="GB39:GG39"/>
    <mergeCell ref="DO39:DV39"/>
    <mergeCell ref="DW39:EE39"/>
    <mergeCell ref="EF39:EN39"/>
    <mergeCell ref="EO39:EW39"/>
    <mergeCell ref="A51:E51"/>
    <mergeCell ref="F51:AI51"/>
    <mergeCell ref="AJ51:AT51"/>
    <mergeCell ref="AU51:BB51"/>
    <mergeCell ref="BC51:BJ51"/>
    <mergeCell ref="FG40:FQ40"/>
    <mergeCell ref="BK41:BR41"/>
    <mergeCell ref="BS41:BZ41"/>
    <mergeCell ref="CA41:CH41"/>
    <mergeCell ref="CI41:CP41"/>
    <mergeCell ref="DG40:DN40"/>
    <mergeCell ref="DO40:DV40"/>
    <mergeCell ref="DW40:EE40"/>
    <mergeCell ref="EF40:EN40"/>
    <mergeCell ref="EO40:EW40"/>
    <mergeCell ref="EX40:FF40"/>
    <mergeCell ref="BK40:BR40"/>
    <mergeCell ref="BS40:BZ40"/>
    <mergeCell ref="CA40:CH40"/>
    <mergeCell ref="CI40:CP40"/>
    <mergeCell ref="CQ40:CX40"/>
    <mergeCell ref="CY40:DF40"/>
    <mergeCell ref="A48:E48"/>
    <mergeCell ref="F48:AI48"/>
    <mergeCell ref="BC52:BJ52"/>
    <mergeCell ref="BK52:BR52"/>
    <mergeCell ref="FG51:FQ51"/>
    <mergeCell ref="FR51:GA51"/>
    <mergeCell ref="GB51:GG51"/>
    <mergeCell ref="GH51:GS51"/>
    <mergeCell ref="GT51:HE51"/>
    <mergeCell ref="HF51:IB51"/>
    <mergeCell ref="DG51:DN51"/>
    <mergeCell ref="DO51:DV51"/>
    <mergeCell ref="DW51:EE51"/>
    <mergeCell ref="EF51:EN51"/>
    <mergeCell ref="EO51:EW51"/>
    <mergeCell ref="EX51:FF51"/>
    <mergeCell ref="BK51:BR51"/>
    <mergeCell ref="BS51:BZ51"/>
    <mergeCell ref="CA51:CH51"/>
    <mergeCell ref="CI51:CP51"/>
    <mergeCell ref="CQ51:CX51"/>
    <mergeCell ref="CY51:DF51"/>
    <mergeCell ref="FR52:GA52"/>
    <mergeCell ref="GB52:GG52"/>
    <mergeCell ref="GH52:GS52"/>
    <mergeCell ref="GT52:HE52"/>
    <mergeCell ref="DO52:DV52"/>
    <mergeCell ref="DW52:EE52"/>
    <mergeCell ref="EF52:EN52"/>
    <mergeCell ref="EO52:EW52"/>
    <mergeCell ref="EX52:FF52"/>
    <mergeCell ref="FG52:FQ52"/>
    <mergeCell ref="BS52:BZ52"/>
    <mergeCell ref="CA52:CH52"/>
    <mergeCell ref="CI52:CP52"/>
    <mergeCell ref="CQ52:CX52"/>
    <mergeCell ref="CY52:DF52"/>
    <mergeCell ref="DG52:DN52"/>
    <mergeCell ref="A52:E52"/>
    <mergeCell ref="F52:AI52"/>
    <mergeCell ref="AJ52:AT52"/>
    <mergeCell ref="AU52:BB52"/>
    <mergeCell ref="BC42:BJ42"/>
    <mergeCell ref="BC43:BJ43"/>
    <mergeCell ref="BC44:BJ44"/>
    <mergeCell ref="BC45:BJ45"/>
    <mergeCell ref="BC46:BJ46"/>
    <mergeCell ref="A47:E47"/>
    <mergeCell ref="F47:AI47"/>
    <mergeCell ref="AJ42:AT42"/>
    <mergeCell ref="AJ43:AT43"/>
    <mergeCell ref="AJ44:AT44"/>
    <mergeCell ref="AJ45:AT45"/>
    <mergeCell ref="AJ46:AT46"/>
    <mergeCell ref="AJ47:AT47"/>
    <mergeCell ref="A45:E45"/>
    <mergeCell ref="F45:AI45"/>
    <mergeCell ref="A46:E46"/>
    <mergeCell ref="F46:AI46"/>
    <mergeCell ref="A42:E42"/>
    <mergeCell ref="F42:AI42"/>
    <mergeCell ref="A43:E43"/>
    <mergeCell ref="CQ42:CX42"/>
    <mergeCell ref="CQ43:CX43"/>
    <mergeCell ref="CQ44:CX44"/>
    <mergeCell ref="CQ45:CX45"/>
    <mergeCell ref="CQ46:CX46"/>
    <mergeCell ref="CQ47:CX47"/>
    <mergeCell ref="GH42:GS42"/>
    <mergeCell ref="EO43:EW43"/>
    <mergeCell ref="EX43:FF43"/>
    <mergeCell ref="FG43:FQ43"/>
    <mergeCell ref="FR43:GA43"/>
    <mergeCell ref="CY45:DF45"/>
    <mergeCell ref="CY46:DF46"/>
    <mergeCell ref="DO47:DV47"/>
    <mergeCell ref="DW42:EE42"/>
    <mergeCell ref="DW43:EE43"/>
    <mergeCell ref="DW44:EE44"/>
    <mergeCell ref="DW45:EE45"/>
    <mergeCell ref="DW46:EE46"/>
    <mergeCell ref="DW47:EE47"/>
    <mergeCell ref="DO42:DV42"/>
    <mergeCell ref="DG43:DN43"/>
    <mergeCell ref="GB43:GG43"/>
    <mergeCell ref="GH43:GS43"/>
    <mergeCell ref="J54:BA54"/>
    <mergeCell ref="J55:BA55"/>
    <mergeCell ref="J56:BA56"/>
    <mergeCell ref="HF47:IB47"/>
    <mergeCell ref="GT46:HE46"/>
    <mergeCell ref="HF46:IB46"/>
    <mergeCell ref="EF47:EN47"/>
    <mergeCell ref="EO47:EW47"/>
    <mergeCell ref="EX47:FF47"/>
    <mergeCell ref="FG47:FQ47"/>
    <mergeCell ref="FR47:GA47"/>
    <mergeCell ref="GB47:GG47"/>
    <mergeCell ref="GH47:GS47"/>
    <mergeCell ref="GT47:HE47"/>
    <mergeCell ref="EO46:EW46"/>
    <mergeCell ref="EX46:FF46"/>
    <mergeCell ref="FG46:FQ46"/>
    <mergeCell ref="FR46:GA46"/>
    <mergeCell ref="GB46:GG46"/>
    <mergeCell ref="CI46:CP46"/>
    <mergeCell ref="CI47:CP47"/>
    <mergeCell ref="DZ54:GD54"/>
    <mergeCell ref="DZ55:GD55"/>
    <mergeCell ref="DZ56:GD56"/>
    <mergeCell ref="BK19:BR19"/>
    <mergeCell ref="HF37:IB37"/>
    <mergeCell ref="CI35:CP35"/>
    <mergeCell ref="CI36:CP36"/>
    <mergeCell ref="CI37:CP37"/>
    <mergeCell ref="FR35:GA35"/>
    <mergeCell ref="GB35:GG35"/>
    <mergeCell ref="GH35:GS35"/>
    <mergeCell ref="GT35:HE35"/>
    <mergeCell ref="HF35:IB35"/>
    <mergeCell ref="FR36:GA36"/>
    <mergeCell ref="GB36:GG36"/>
    <mergeCell ref="GH36:GS36"/>
    <mergeCell ref="GT36:HE36"/>
    <mergeCell ref="HF36:IB36"/>
    <mergeCell ref="EO35:EW35"/>
    <mergeCell ref="EX35:FF35"/>
    <mergeCell ref="EO36:EW36"/>
    <mergeCell ref="EX36:FF36"/>
    <mergeCell ref="EO37:EW37"/>
    <mergeCell ref="EX37:FF37"/>
    <mergeCell ref="FR37:GA37"/>
    <mergeCell ref="GB37:GG37"/>
    <mergeCell ref="GH37:GS37"/>
    <mergeCell ref="FG18:FQ18"/>
    <mergeCell ref="FR18:GA18"/>
    <mergeCell ref="GB18:GG18"/>
    <mergeCell ref="GH18:GS18"/>
    <mergeCell ref="GT18:HE18"/>
    <mergeCell ref="HF18:IB18"/>
    <mergeCell ref="A18:E18"/>
    <mergeCell ref="IN19:IS19"/>
    <mergeCell ref="IT19:IV19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FG19:FQ19"/>
    <mergeCell ref="A19:E19"/>
    <mergeCell ref="F19:AI19"/>
    <mergeCell ref="AJ19:AT19"/>
    <mergeCell ref="AU19:BB19"/>
    <mergeCell ref="BC19:BJ19"/>
    <mergeCell ref="HF52:IB52"/>
    <mergeCell ref="HF38:IB38"/>
    <mergeCell ref="GT33:HE33"/>
    <mergeCell ref="HF33:IB33"/>
    <mergeCell ref="GT34:HE34"/>
    <mergeCell ref="HF34:IB34"/>
    <mergeCell ref="HF28:IB28"/>
    <mergeCell ref="HF29:IB29"/>
    <mergeCell ref="HF27:IB27"/>
    <mergeCell ref="GT20:HE20"/>
    <mergeCell ref="HF20:IB20"/>
    <mergeCell ref="HF19:IB19"/>
    <mergeCell ref="FR32:GA32"/>
    <mergeCell ref="GB32:GG32"/>
    <mergeCell ref="GH32:GS32"/>
    <mergeCell ref="GT32:HE32"/>
    <mergeCell ref="HF32:IB32"/>
    <mergeCell ref="EO32:EW32"/>
    <mergeCell ref="EX32:FF32"/>
    <mergeCell ref="FG32:FQ32"/>
    <mergeCell ref="GH31:GS31"/>
    <mergeCell ref="GT31:HE31"/>
    <mergeCell ref="HF31:IB31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8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Седых Д.В.</cp:lastModifiedBy>
  <cp:lastPrinted>2013-01-18T05:50:34Z</cp:lastPrinted>
  <dcterms:created xsi:type="dcterms:W3CDTF">2010-07-13T07:14:44Z</dcterms:created>
  <dcterms:modified xsi:type="dcterms:W3CDTF">2013-02-25T05:22:51Z</dcterms:modified>
  <cp:category/>
  <cp:version/>
  <cp:contentType/>
  <cp:contentStatus/>
</cp:coreProperties>
</file>